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VRN - Vedlejší rozpočtové..." sheetId="2" r:id="rId2"/>
    <sheet name="ARS - Stavebně konstrukčn..." sheetId="3" r:id="rId3"/>
    <sheet name="EIS - Elektroinstalace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'VRN - Vedlejší rozpočtové...'!$C$81:$K$98</definedName>
    <definedName name="_xlnm.Print_Area" localSheetId="1">'VRN - Vedlejší rozpočtové...'!$C$4:$J$39,'VRN - Vedlejší rozpočtové...'!$C$45:$J$63,'VRN - Vedlejší rozpočtové...'!$C$69:$K$98</definedName>
    <definedName name="_xlnm.Print_Titles" localSheetId="1">'VRN - Vedlejší rozpočtové...'!$81:$81</definedName>
    <definedName name="_xlnm._FilterDatabase" localSheetId="2" hidden="1">'ARS - Stavebně konstrukčn...'!$C$87:$K$304</definedName>
    <definedName name="_xlnm.Print_Area" localSheetId="2">'ARS - Stavebně konstrukčn...'!$C$4:$J$39,'ARS - Stavebně konstrukčn...'!$C$45:$J$69,'ARS - Stavebně konstrukčn...'!$C$75:$K$304</definedName>
    <definedName name="_xlnm.Print_Titles" localSheetId="2">'ARS - Stavebně konstrukčn...'!$87:$87</definedName>
    <definedName name="_xlnm._FilterDatabase" localSheetId="3" hidden="1">'EIS - Elektroinstalace'!$C$83:$K$171</definedName>
    <definedName name="_xlnm.Print_Area" localSheetId="3">'EIS - Elektroinstalace'!$C$4:$J$39,'EIS - Elektroinstalace'!$C$45:$J$65,'EIS - Elektroinstalace'!$C$71:$K$171</definedName>
    <definedName name="_xlnm.Print_Titles" localSheetId="3">'EIS - Elektroinstalace'!$83:$83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69"/>
  <c r="BH169"/>
  <c r="BG169"/>
  <c r="BF169"/>
  <c r="T169"/>
  <c r="R169"/>
  <c r="P169"/>
  <c r="BI166"/>
  <c r="BH166"/>
  <c r="BG166"/>
  <c r="BF166"/>
  <c r="T166"/>
  <c r="R166"/>
  <c r="P166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3"/>
  <c r="BH143"/>
  <c r="BG143"/>
  <c r="BF143"/>
  <c r="T143"/>
  <c r="R143"/>
  <c r="P143"/>
  <c r="BI137"/>
  <c r="BH137"/>
  <c r="BG137"/>
  <c r="BF137"/>
  <c r="T137"/>
  <c r="R137"/>
  <c r="P137"/>
  <c r="BI133"/>
  <c r="BH133"/>
  <c r="BG133"/>
  <c r="BF133"/>
  <c r="T133"/>
  <c r="R133"/>
  <c r="P133"/>
  <c r="BI127"/>
  <c r="BH127"/>
  <c r="BG127"/>
  <c r="BF127"/>
  <c r="T127"/>
  <c r="R127"/>
  <c r="P127"/>
  <c r="BI123"/>
  <c r="BH123"/>
  <c r="BG123"/>
  <c r="BF123"/>
  <c r="T123"/>
  <c r="R123"/>
  <c r="P123"/>
  <c r="BI119"/>
  <c r="BH119"/>
  <c r="BG119"/>
  <c r="BF119"/>
  <c r="T119"/>
  <c r="R119"/>
  <c r="P119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7"/>
  <c r="BH87"/>
  <c r="BG87"/>
  <c r="BF87"/>
  <c r="T87"/>
  <c r="R87"/>
  <c r="P87"/>
  <c r="J80"/>
  <c r="F80"/>
  <c r="F78"/>
  <c r="E76"/>
  <c r="J54"/>
  <c r="F54"/>
  <c r="F52"/>
  <c r="E50"/>
  <c r="J24"/>
  <c r="E24"/>
  <c r="J55"/>
  <c r="J23"/>
  <c r="J18"/>
  <c r="E18"/>
  <c r="F55"/>
  <c r="J17"/>
  <c r="J12"/>
  <c r="J78"/>
  <c r="E7"/>
  <c r="E74"/>
  <c i="3" r="J37"/>
  <c r="J36"/>
  <c i="1" r="AY56"/>
  <c i="3" r="J35"/>
  <c i="1" r="AX56"/>
  <c i="3" r="BI300"/>
  <c r="BH300"/>
  <c r="BG300"/>
  <c r="BF300"/>
  <c r="T300"/>
  <c r="T299"/>
  <c r="T298"/>
  <c r="R300"/>
  <c r="R299"/>
  <c r="R298"/>
  <c r="P300"/>
  <c r="P299"/>
  <c r="P298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3"/>
  <c r="BH283"/>
  <c r="BG283"/>
  <c r="BF283"/>
  <c r="T283"/>
  <c r="R283"/>
  <c r="P283"/>
  <c r="BI280"/>
  <c r="BH280"/>
  <c r="BG280"/>
  <c r="BF280"/>
  <c r="T280"/>
  <c r="R280"/>
  <c r="P280"/>
  <c r="BI274"/>
  <c r="BH274"/>
  <c r="BG274"/>
  <c r="BF274"/>
  <c r="T274"/>
  <c r="R274"/>
  <c r="P274"/>
  <c r="BI269"/>
  <c r="BH269"/>
  <c r="BG269"/>
  <c r="BF269"/>
  <c r="T269"/>
  <c r="R269"/>
  <c r="P269"/>
  <c r="BI264"/>
  <c r="BH264"/>
  <c r="BG264"/>
  <c r="BF264"/>
  <c r="T264"/>
  <c r="R264"/>
  <c r="P264"/>
  <c r="BI259"/>
  <c r="BH259"/>
  <c r="BG259"/>
  <c r="BF259"/>
  <c r="T259"/>
  <c r="R259"/>
  <c r="P259"/>
  <c r="BI256"/>
  <c r="BH256"/>
  <c r="BG256"/>
  <c r="BF256"/>
  <c r="T256"/>
  <c r="R256"/>
  <c r="P256"/>
  <c r="BI251"/>
  <c r="BH251"/>
  <c r="BG251"/>
  <c r="BF251"/>
  <c r="T251"/>
  <c r="R251"/>
  <c r="P251"/>
  <c r="BI240"/>
  <c r="BH240"/>
  <c r="BG240"/>
  <c r="BF240"/>
  <c r="T240"/>
  <c r="T239"/>
  <c r="R240"/>
  <c r="R239"/>
  <c r="P240"/>
  <c r="P239"/>
  <c r="BI236"/>
  <c r="BH236"/>
  <c r="BG236"/>
  <c r="BF236"/>
  <c r="T236"/>
  <c r="R236"/>
  <c r="P236"/>
  <c r="BI231"/>
  <c r="BH231"/>
  <c r="BG231"/>
  <c r="BF231"/>
  <c r="T231"/>
  <c r="R231"/>
  <c r="P231"/>
  <c r="BI228"/>
  <c r="BH228"/>
  <c r="BG228"/>
  <c r="BF228"/>
  <c r="T228"/>
  <c r="R228"/>
  <c r="P228"/>
  <c r="BI216"/>
  <c r="BH216"/>
  <c r="BG216"/>
  <c r="BF216"/>
  <c r="T216"/>
  <c r="R216"/>
  <c r="P216"/>
  <c r="BI213"/>
  <c r="BH213"/>
  <c r="BG213"/>
  <c r="BF213"/>
  <c r="T213"/>
  <c r="R213"/>
  <c r="P213"/>
  <c r="BI208"/>
  <c r="BH208"/>
  <c r="BG208"/>
  <c r="BF208"/>
  <c r="T208"/>
  <c r="R208"/>
  <c r="P208"/>
  <c r="BI198"/>
  <c r="BH198"/>
  <c r="BG198"/>
  <c r="BF198"/>
  <c r="T198"/>
  <c r="R198"/>
  <c r="P198"/>
  <c r="BI188"/>
  <c r="BH188"/>
  <c r="BG188"/>
  <c r="BF188"/>
  <c r="T188"/>
  <c r="R188"/>
  <c r="P188"/>
  <c r="BI177"/>
  <c r="BH177"/>
  <c r="BG177"/>
  <c r="BF177"/>
  <c r="T177"/>
  <c r="R177"/>
  <c r="P177"/>
  <c r="BI172"/>
  <c r="BH172"/>
  <c r="BG172"/>
  <c r="BF172"/>
  <c r="T172"/>
  <c r="R172"/>
  <c r="P172"/>
  <c r="BI161"/>
  <c r="BH161"/>
  <c r="BG161"/>
  <c r="BF161"/>
  <c r="T161"/>
  <c r="R161"/>
  <c r="P161"/>
  <c r="BI151"/>
  <c r="BH151"/>
  <c r="BG151"/>
  <c r="BF151"/>
  <c r="T151"/>
  <c r="R151"/>
  <c r="P151"/>
  <c r="BI145"/>
  <c r="BH145"/>
  <c r="BG145"/>
  <c r="BF145"/>
  <c r="T145"/>
  <c r="R145"/>
  <c r="P145"/>
  <c r="BI140"/>
  <c r="BH140"/>
  <c r="BG140"/>
  <c r="BF140"/>
  <c r="T140"/>
  <c r="R140"/>
  <c r="P140"/>
  <c r="BI132"/>
  <c r="BH132"/>
  <c r="BG132"/>
  <c r="BF132"/>
  <c r="T132"/>
  <c r="R132"/>
  <c r="P132"/>
  <c r="BI117"/>
  <c r="BH117"/>
  <c r="BG117"/>
  <c r="BF117"/>
  <c r="T117"/>
  <c r="R117"/>
  <c r="P117"/>
  <c r="BI109"/>
  <c r="BH109"/>
  <c r="BG109"/>
  <c r="BF109"/>
  <c r="T109"/>
  <c r="R109"/>
  <c r="P109"/>
  <c r="BI104"/>
  <c r="BH104"/>
  <c r="BG104"/>
  <c r="BF104"/>
  <c r="T104"/>
  <c r="R104"/>
  <c r="P104"/>
  <c r="BI96"/>
  <c r="BH96"/>
  <c r="BG96"/>
  <c r="BF96"/>
  <c r="T96"/>
  <c r="R96"/>
  <c r="P96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48"/>
  <c i="2" r="J37"/>
  <c r="J36"/>
  <c i="1" r="AY55"/>
  <c i="2" r="J35"/>
  <c i="1" r="AX55"/>
  <c i="2" r="BI95"/>
  <c r="BH95"/>
  <c r="BG95"/>
  <c r="BF95"/>
  <c r="T95"/>
  <c r="T94"/>
  <c r="R95"/>
  <c r="R94"/>
  <c r="P95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/>
  <c r="J17"/>
  <c r="J12"/>
  <c r="J52"/>
  <c r="E7"/>
  <c r="E48"/>
  <c i="1" r="L50"/>
  <c r="AM50"/>
  <c r="AM49"/>
  <c r="L49"/>
  <c r="AM47"/>
  <c r="L47"/>
  <c r="L45"/>
  <c r="L44"/>
  <c i="2" r="F37"/>
  <c i="1" r="BD55"/>
  <c i="3" r="J140"/>
  <c i="4" r="J133"/>
  <c i="3" r="J280"/>
  <c i="4" r="BK123"/>
  <c i="3" r="J188"/>
  <c i="2" r="J85"/>
  <c i="3" r="BK228"/>
  <c i="4" r="BK137"/>
  <c i="3" r="BK198"/>
  <c i="4" r="BK162"/>
  <c i="3" r="J177"/>
  <c i="4" r="J150"/>
  <c i="3" r="BK288"/>
  <c i="4" r="J119"/>
  <c r="J154"/>
  <c i="3" r="BK291"/>
  <c i="2" r="F35"/>
  <c i="1" r="BB55"/>
  <c i="3" r="BK117"/>
  <c r="BK294"/>
  <c i="2" r="J95"/>
  <c i="4" r="J94"/>
  <c i="3" r="BK256"/>
  <c i="4" r="BK94"/>
  <c i="3" r="BK132"/>
  <c r="BK91"/>
  <c r="BK240"/>
  <c i="1" r="AS54"/>
  <c i="3" r="BK140"/>
  <c r="J240"/>
  <c r="BK283"/>
  <c r="J208"/>
  <c r="BK109"/>
  <c r="J251"/>
  <c r="BK280"/>
  <c r="J231"/>
  <c i="4" r="BK166"/>
  <c i="3" r="J117"/>
  <c r="J256"/>
  <c i="4" r="J97"/>
  <c i="3" r="BK177"/>
  <c i="2" r="BK95"/>
  <c i="4" r="BK119"/>
  <c i="3" r="BK231"/>
  <c i="4" r="J166"/>
  <c r="J100"/>
  <c i="3" r="BK216"/>
  <c r="J274"/>
  <c r="J291"/>
  <c i="4" r="BK87"/>
  <c i="3" r="BK208"/>
  <c i="2" r="BK91"/>
  <c i="4" r="BK158"/>
  <c i="3" r="J145"/>
  <c i="2" r="J91"/>
  <c i="3" r="J288"/>
  <c r="BK251"/>
  <c r="J294"/>
  <c i="4" r="BK143"/>
  <c r="J158"/>
  <c r="BK97"/>
  <c i="3" r="BK269"/>
  <c r="J213"/>
  <c r="J96"/>
  <c r="BK259"/>
  <c r="J104"/>
  <c r="J151"/>
  <c r="J198"/>
  <c r="BK300"/>
  <c i="4" r="J137"/>
  <c r="BK100"/>
  <c r="J105"/>
  <c r="J91"/>
  <c i="3" r="BK145"/>
  <c i="4" r="J127"/>
  <c i="2" r="BK88"/>
  <c i="3" r="J236"/>
  <c i="4" r="J162"/>
  <c i="3" r="BK264"/>
  <c i="4" r="J111"/>
  <c i="3" r="J259"/>
  <c r="BK188"/>
  <c r="BK274"/>
  <c r="BK236"/>
  <c i="4" r="BK154"/>
  <c r="J143"/>
  <c i="3" r="J91"/>
  <c r="J300"/>
  <c i="4" r="BK169"/>
  <c i="2" r="BK85"/>
  <c i="3" r="J269"/>
  <c r="J161"/>
  <c r="J132"/>
  <c r="J264"/>
  <c i="4" r="BK150"/>
  <c i="3" r="J216"/>
  <c r="J228"/>
  <c i="2" r="J88"/>
  <c i="4" r="BK114"/>
  <c r="BK91"/>
  <c r="BK127"/>
  <c i="3" r="J283"/>
  <c i="4" r="BK105"/>
  <c r="J169"/>
  <c i="3" r="J109"/>
  <c i="4" r="BK133"/>
  <c i="3" r="BK96"/>
  <c i="4" r="J87"/>
  <c r="J123"/>
  <c i="3" r="BK213"/>
  <c r="BK161"/>
  <c r="J172"/>
  <c i="4" r="BK108"/>
  <c i="3" r="BK151"/>
  <c i="4" r="J108"/>
  <c i="3" r="BK172"/>
  <c i="4" r="BK111"/>
  <c i="3" r="BK104"/>
  <c i="4" r="J114"/>
  <c i="3" l="1" r="R287"/>
  <c r="R286"/>
  <c i="2" r="R84"/>
  <c r="R83"/>
  <c r="R82"/>
  <c i="3" r="T90"/>
  <c r="P279"/>
  <c i="2" r="BK84"/>
  <c r="J84"/>
  <c r="J61"/>
  <c i="4" r="BK86"/>
  <c r="J86"/>
  <c r="J61"/>
  <c i="3" r="P90"/>
  <c r="P89"/>
  <c r="P88"/>
  <c i="1" r="AU56"/>
  <c i="3" r="P287"/>
  <c r="P286"/>
  <c i="4" r="P104"/>
  <c r="BK104"/>
  <c i="3" r="R90"/>
  <c r="T250"/>
  <c r="R279"/>
  <c i="4" r="R86"/>
  <c r="R85"/>
  <c r="BK118"/>
  <c r="J118"/>
  <c r="J64"/>
  <c i="2" r="T84"/>
  <c r="T83"/>
  <c r="T82"/>
  <c i="3" r="P250"/>
  <c i="4" r="T104"/>
  <c i="3" r="BK90"/>
  <c r="BK250"/>
  <c r="J250"/>
  <c r="J63"/>
  <c r="BK279"/>
  <c r="J279"/>
  <c r="J64"/>
  <c r="T287"/>
  <c r="T286"/>
  <c i="4" r="P86"/>
  <c r="P85"/>
  <c r="P118"/>
  <c i="3" r="R250"/>
  <c i="4" r="R104"/>
  <c i="3" r="BK287"/>
  <c r="J287"/>
  <c r="J66"/>
  <c i="4" r="T86"/>
  <c r="T85"/>
  <c r="R118"/>
  <c i="2" r="P84"/>
  <c r="P83"/>
  <c r="P82"/>
  <c i="1" r="AU55"/>
  <c i="3" r="T279"/>
  <c i="4" r="T118"/>
  <c i="3" r="BK239"/>
  <c r="J239"/>
  <c r="J62"/>
  <c i="2" r="BK94"/>
  <c r="J94"/>
  <c r="J62"/>
  <c i="3" r="BK299"/>
  <c r="J299"/>
  <c r="J68"/>
  <c i="4" r="J81"/>
  <c r="BE91"/>
  <c r="F81"/>
  <c r="BE119"/>
  <c r="BE100"/>
  <c r="J52"/>
  <c r="BE108"/>
  <c r="BE127"/>
  <c r="BE94"/>
  <c r="BE123"/>
  <c r="BE87"/>
  <c r="BE150"/>
  <c r="BE154"/>
  <c r="BE166"/>
  <c r="E48"/>
  <c r="BE105"/>
  <c r="BE111"/>
  <c r="BE137"/>
  <c r="BE162"/>
  <c r="BE169"/>
  <c r="BE97"/>
  <c r="BE114"/>
  <c i="3" r="BK286"/>
  <c r="J286"/>
  <c r="J65"/>
  <c i="4" r="BE133"/>
  <c r="BE143"/>
  <c r="BE158"/>
  <c i="3" r="E78"/>
  <c r="BE91"/>
  <c r="BE96"/>
  <c r="BE240"/>
  <c r="BE104"/>
  <c r="BE208"/>
  <c r="BE283"/>
  <c r="BE151"/>
  <c r="BE172"/>
  <c r="BE269"/>
  <c r="J52"/>
  <c r="BE132"/>
  <c r="BE256"/>
  <c r="BE294"/>
  <c i="2" r="BK83"/>
  <c r="J83"/>
  <c r="J60"/>
  <c i="3" r="BE236"/>
  <c r="BE251"/>
  <c r="BE177"/>
  <c r="BE213"/>
  <c r="BE280"/>
  <c r="BE288"/>
  <c r="BE291"/>
  <c r="BE300"/>
  <c r="BE198"/>
  <c r="BE188"/>
  <c r="BE264"/>
  <c r="BE274"/>
  <c r="BE259"/>
  <c r="F55"/>
  <c r="BE216"/>
  <c r="BE109"/>
  <c r="BE145"/>
  <c r="BE161"/>
  <c r="BE228"/>
  <c r="BE231"/>
  <c r="BE117"/>
  <c r="BE140"/>
  <c i="2" r="E72"/>
  <c r="BE95"/>
  <c r="BE91"/>
  <c r="F55"/>
  <c r="J76"/>
  <c r="BE85"/>
  <c r="BE88"/>
  <c i="4" r="F34"/>
  <c i="1" r="BA57"/>
  <c i="4" r="F37"/>
  <c i="1" r="BD57"/>
  <c i="4" r="F35"/>
  <c i="1" r="BB57"/>
  <c i="3" r="F37"/>
  <c i="1" r="BD56"/>
  <c i="3" r="J34"/>
  <c i="1" r="AW56"/>
  <c i="3" r="F35"/>
  <c i="1" r="BB56"/>
  <c i="2" r="F34"/>
  <c i="1" r="BA55"/>
  <c i="2" r="F36"/>
  <c i="1" r="BC55"/>
  <c i="3" r="F36"/>
  <c i="1" r="BC56"/>
  <c i="3" r="F34"/>
  <c i="1" r="BA56"/>
  <c i="4" r="J34"/>
  <c i="1" r="AW57"/>
  <c i="2" r="J34"/>
  <c i="1" r="AW55"/>
  <c i="4" r="F36"/>
  <c i="1" r="BC57"/>
  <c i="3" l="1" r="BK89"/>
  <c r="J89"/>
  <c r="J60"/>
  <c r="BK298"/>
  <c r="J298"/>
  <c r="J67"/>
  <c i="4" r="T103"/>
  <c r="T84"/>
  <c r="BK103"/>
  <c r="J103"/>
  <c r="J62"/>
  <c r="R103"/>
  <c r="R84"/>
  <c i="3" r="T89"/>
  <c r="T88"/>
  <c r="R89"/>
  <c r="R88"/>
  <c i="4" r="P103"/>
  <c r="P84"/>
  <c i="1" r="AU57"/>
  <c i="3" r="J90"/>
  <c r="J61"/>
  <c i="4" r="J104"/>
  <c r="J63"/>
  <c r="BK85"/>
  <c r="BK84"/>
  <c r="J84"/>
  <c r="J59"/>
  <c i="3" r="BK88"/>
  <c r="J88"/>
  <c r="J59"/>
  <c i="2" r="BK82"/>
  <c r="J82"/>
  <c r="F33"/>
  <c i="1" r="AZ55"/>
  <c i="4" r="J33"/>
  <c i="1" r="AV57"/>
  <c r="AT57"/>
  <c i="2" r="J33"/>
  <c i="1" r="AV55"/>
  <c r="AT55"/>
  <c r="BA54"/>
  <c r="AW54"/>
  <c r="AK30"/>
  <c r="BC54"/>
  <c r="W32"/>
  <c i="3" r="F33"/>
  <c i="1" r="AZ56"/>
  <c i="2" r="J30"/>
  <c i="1" r="AG55"/>
  <c r="BD54"/>
  <c r="W33"/>
  <c r="BB54"/>
  <c r="AX54"/>
  <c i="4" r="F33"/>
  <c i="1" r="AZ57"/>
  <c i="3" r="J33"/>
  <c i="1" r="AV56"/>
  <c r="AT56"/>
  <c r="AU54"/>
  <c i="4" l="1" r="J85"/>
  <c r="J60"/>
  <c i="1" r="AN55"/>
  <c i="2" r="J59"/>
  <c r="J39"/>
  <c i="1" r="AY54"/>
  <c i="3" r="J30"/>
  <c i="1" r="AG56"/>
  <c r="W31"/>
  <c r="W30"/>
  <c r="AZ54"/>
  <c r="W29"/>
  <c i="4" r="J30"/>
  <c i="1" r="AG57"/>
  <c i="4" l="1" r="J39"/>
  <c i="3" r="J39"/>
  <c i="1" r="AN56"/>
  <c r="AN57"/>
  <c r="AG54"/>
  <c r="AK26"/>
  <c r="AV54"/>
  <c r="AK29"/>
  <c r="AK35"/>
  <c l="1"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<sst xmlns="http://schemas.openxmlformats.org/spreadsheetml/2006/main">
  <si>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</si>
  <si>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</si>
  <si>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</si>
  <si>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/>
  </si>
  <si>
    <t>False</t>
  </si>
  <si>
    <t>{40e53669-a09f-4383-a0db-8de21cb03c8e}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</si>
  <si>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</si>
  <si>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</si>
  <si>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</si>
  <si>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</si>
  <si>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</si>
  <si>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</si>
  <si>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</si>
  <si>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</si>
  <si>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2025009R01</t>
  </si>
  <si>
    <t>Stavba:</t>
  </si>
  <si>
    <t>Přípojka vody a NN pro multif. připoj. body v ul. Masarykova. ML</t>
  </si>
  <si>
    <t>KSO:</t>
  </si>
  <si>
    <t>827 19 11</t>
  </si>
  <si>
    <t>CC-CZ:</t>
  </si>
  <si>
    <t>22121</t>
  </si>
  <si>
    <t>Místo:</t>
  </si>
  <si>
    <t>p.č. 73/1, 169, 78/1, k.ú. Mariánské Lázně</t>
  </si>
  <si>
    <t>Datum:</t>
  </si>
  <si>
    <t>10. 9. 2025</t>
  </si>
  <si>
    <t>CZ-CPV:</t>
  </si>
  <si>
    <t>45000000-7</t>
  </si>
  <si>
    <t>CZ-CPA:</t>
  </si>
  <si>
    <t>42.21.13</t>
  </si>
  <si>
    <t>Zadavatel:</t>
  </si>
  <si>
    <t>IČ:</t>
  </si>
  <si>
    <t>00254061</t>
  </si>
  <si>
    <t>Město Mariánské Lázně</t>
  </si>
  <si>
    <t>DIČ:</t>
  </si>
  <si>
    <t>Zhotovitel:</t>
  </si>
  <si>
    <t xml:space="preserve"> </t>
  </si>
  <si>
    <t>Projektant:</t>
  </si>
  <si>
    <t>PK Beránek &amp; Hradil, Svobody 7/1, 350 02, Cheb</t>
  </si>
  <si>
    <t>True</t>
  </si>
  <si>
    <t>Zpracovatel:</t>
  </si>
  <si>
    <t>04883632</t>
  </si>
  <si>
    <t>Jakub Vilingr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</si>
  <si>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</si>
  <si>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</si>
  <si>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</si>
  <si>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</si>
  <si>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</si>
  <si>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</si>
  <si>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</si>
  <si>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</si>
  <si>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</si>
  <si>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</si>
  <si>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</si>
  <si>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</si>
  <si>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</si>
  <si>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</si>
  <si>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</si>
  <si>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</si>
  <si>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</si>
  <si>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</si>
  <si>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</si>
  <si>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</si>
  <si>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</si>
  <si>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</si>
  <si>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</si>
  <si>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</si>
  <si>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</si>
  <si>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</si>
  <si>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</si>
  <si>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</si>
  <si>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</si>
  <si>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</si>
  <si>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</si>
  <si>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</si>
  <si>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</si>
  <si>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</si>
  <si>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</si>
  <si>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</si>
  <si>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</si>
  <si>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</si>
  <si>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</si>
  <si>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</si>
  <si>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</si>
  <si>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VRN</t>
  </si>
  <si>
    <t>Vedlejší rozpočtové náklady</t>
  </si>
  <si>
    <t>STA</t>
  </si>
  <si>
    <t>1</t>
  </si>
  <si>
    <t>{7baef15f-46eb-4ac0-a7c5-07524690d6fc}</t>
  </si>
  <si>
    <t>2</t>
  </si>
  <si>
    <t>ARS</t>
  </si>
  <si>
    <t>Stavebně konstrukční část</t>
  </si>
  <si>
    <t>{14c3a6c0-bf7e-48d2-8f6c-62bff848f013}</t>
  </si>
  <si>
    <t>EIS</t>
  </si>
  <si>
    <t>Elektroinstalace</t>
  </si>
  <si>
    <t>{c94623ba-72cc-4992-b0c5-b9c7c19dca01}</t>
  </si>
  <si>
    <t>KRYCÍ LIST SOUPISU PRACÍ</t>
  </si>
  <si>
    <t>Objekt:</t>
  </si>
  <si>
    <t>VRN - Vedlejší rozpočtové náklady</t>
  </si>
  <si>
    <t>REKAPITULACE ČLENĚNÍ SOUPISU PRACÍ</t>
  </si>
  <si>
    <t>Kód dílu - Popis</t>
  </si>
  <si>
    <t>Cena celkem [CZK]</t>
  </si>
  <si>
    <t>-1</t>
  </si>
  <si>
    <t xml:space="preserve">    VRN1 - Průzkumné, zeměměřičské a projektové práce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</si>
  <si>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</si>
  <si>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</si>
  <si>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</si>
  <si>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</si>
  <si>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</si>
  <si>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</si>
  <si>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</si>
  <si>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</si>
  <si>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</si>
  <si>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</si>
  <si>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</si>
  <si>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</si>
  <si>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</si>
  <si>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</si>
  <si>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5</t>
  </si>
  <si>
    <t>ROZPOCET</t>
  </si>
  <si>
    <t>VRN1</t>
  </si>
  <si>
    <t>Průzkumné, zeměměřičské a projektové práce</t>
  </si>
  <si>
    <t>K</t>
  </si>
  <si>
    <t>012002000</t>
  </si>
  <si>
    <t>Zeměměřičské práce</t>
  </si>
  <si>
    <t>ks</t>
  </si>
  <si>
    <t>CS ÚRS 2025 01</t>
  </si>
  <si>
    <t>1024</t>
  </si>
  <si>
    <t>-831451320</t>
  </si>
  <si>
    <t>PP</t>
  </si>
  <si>
    <t>Online PSC</t>
  </si>
  <si>
    <t>https://podminky.urs.cz/item/CS_URS_2025_01/012002000</t>
  </si>
  <si>
    <t>012444000</t>
  </si>
  <si>
    <t>Geodetické měření skutečného provedení stavby</t>
  </si>
  <si>
    <t>-1959086371</t>
  </si>
  <si>
    <t>https://podminky.urs.cz/item/CS_URS_2025_01/012444000</t>
  </si>
  <si>
    <t>3</t>
  </si>
  <si>
    <t>013254000</t>
  </si>
  <si>
    <t>Dokumentace skutečného provedení stavby</t>
  </si>
  <si>
    <t>1639713131</t>
  </si>
  <si>
    <t>https://podminky.urs.cz/item/CS_URS_2025_01/013254000</t>
  </si>
  <si>
    <t>VRN3</t>
  </si>
  <si>
    <t>Zařízení staveniště</t>
  </si>
  <si>
    <t>4</t>
  </si>
  <si>
    <t>030001000</t>
  </si>
  <si>
    <t>soubor</t>
  </si>
  <si>
    <t>1731374963</t>
  </si>
  <si>
    <t>https://podminky.urs.cz/item/CS_URS_2025_01/030001000</t>
  </si>
  <si>
    <t>P</t>
  </si>
  <si>
    <t>Poznámka k položce:_x000d_
Rozsah dle běžných standardů stavební firmy:_x000d_
- související přípravné práce_x000d_
- vybavení staveniště_x000d_
- připojení a spotřeba energií zařízení staveniště_x000d_
- zabezpečení staveniště_x000d_
- pronájmy ploch, objektů_x000d_
- oplocení staveniště_x000d_
- provoz staveniště_x000d_
- skládky a deponice_x000d_
- vjezd a výjezd ze staveniště_x000d_
- čištění komunikací_x000d_
- stavební buňky_x000d_
- mobilní WC apod._x000d_
- zrušení zařízení staveniště</t>
  </si>
  <si>
    <t>ARS - Stavebně konstrukční část</t>
  </si>
  <si>
    <t>HSV - Práce a dodávky HSV</t>
  </si>
  <si>
    <t xml:space="preserve">    1 - Zemní práce</t>
  </si>
  <si>
    <t xml:space="preserve">    4 - Vodorovné konstrukce</t>
  </si>
  <si>
    <t xml:space="preserve">    8 - Vedení trubní dálková a přípojná</t>
  </si>
  <si>
    <t xml:space="preserve">    998 - Přesun hmot</t>
  </si>
  <si>
    <t>PSV - Práce a dodávky PSV</t>
  </si>
  <si>
    <t xml:space="preserve">    722 - Zdravotechnika - vnitřní vodovod</t>
  </si>
  <si>
    <t>HSV</t>
  </si>
  <si>
    <t>Práce a dodávky HSV</t>
  </si>
  <si>
    <t>Zemní práce</t>
  </si>
  <si>
    <t>111301111</t>
  </si>
  <si>
    <t>Sejmutí drnu tl do 100 mm s přemístěním do 50 m nebo naložením na dopravní prostředek</t>
  </si>
  <si>
    <t>m2</t>
  </si>
  <si>
    <t>610481555</t>
  </si>
  <si>
    <t>Sejmutí drnu tl. do 100 mm, v jakékoliv ploše</t>
  </si>
  <si>
    <t>https://podminky.urs.cz/item/CS_URS_2025_01/111301111</t>
  </si>
  <si>
    <t>VV</t>
  </si>
  <si>
    <t>"dle podélného řezu</t>
  </si>
  <si>
    <t>(380+24+12)*(0,5+0,8)</t>
  </si>
  <si>
    <t>129001101</t>
  </si>
  <si>
    <t>Příplatek za ztížení odkopávky nebo prokopávky v blízkosti inženýrských sítí</t>
  </si>
  <si>
    <t>m3</t>
  </si>
  <si>
    <t>2015041928</t>
  </si>
  <si>
    <t>Příplatek k cenám vykopávek za ztížení vykopávky v blízkosti podzemního vedení nebo výbušnin v horninách jakékoliv třídy</t>
  </si>
  <si>
    <t>https://podminky.urs.cz/item/CS_URS_2025_01/129001101</t>
  </si>
  <si>
    <t>"ruční výkop</t>
  </si>
  <si>
    <t>(10*0,8*1,5)</t>
  </si>
  <si>
    <t>"křížení s jinými sítěmi</t>
  </si>
  <si>
    <t>(5*0,8*1,5)</t>
  </si>
  <si>
    <t>Součet</t>
  </si>
  <si>
    <t>131251100</t>
  </si>
  <si>
    <t>Hloubení jam nezapažených v hornině třídy těžitelnosti I skupiny 3 objem do 20 m3 strojně</t>
  </si>
  <si>
    <t>1953540198</t>
  </si>
  <si>
    <t>Hloubení nezapažených jam a zářezů strojně s urovnáním dna do předepsaného profilu a spádu v hornině třídy těžitelnosti I skupiny 3 do 20 m3</t>
  </si>
  <si>
    <t>https://podminky.urs.cz/item/CS_URS_2025_01/131251100</t>
  </si>
  <si>
    <t>"montážní jámy protlaku</t>
  </si>
  <si>
    <t>(2*1*1,3)*14</t>
  </si>
  <si>
    <t>132212131</t>
  </si>
  <si>
    <t>Hloubení nezapažených rýh šířky do 800 mm v soudržných horninách třídy těžitelnosti I skupiny 3 ručně</t>
  </si>
  <si>
    <t>-1406920002</t>
  </si>
  <si>
    <t>Hloubení nezapažených rýh šířky do 800 mm ručně s urovnáním dna do předepsaného profilu a spádu v hornině třídy těžitelnosti I skupiny 3 soudržných</t>
  </si>
  <si>
    <t>https://podminky.urs.cz/item/CS_URS_2025_01/132212131</t>
  </si>
  <si>
    <t>132251103</t>
  </si>
  <si>
    <t>Hloubení rýh nezapažených š do 800 mm v hornině třídy těžitelnosti I skupiny 3 objem do 100 m3 strojně</t>
  </si>
  <si>
    <t>-1561555231</t>
  </si>
  <si>
    <t>Hloubení nezapažených rýh šířky do 800 mm strojně s urovnáním dna do předepsaného profilu a spádu v hornině třídy těžitelnosti I skupiny 3 přes 50 do 100 m3</t>
  </si>
  <si>
    <t>https://podminky.urs.cz/item/CS_URS_2025_01/132251103</t>
  </si>
  <si>
    <t>((312+24+12)*0,8*1,5) "voda</t>
  </si>
  <si>
    <t>((312+24+12)*0,5*0,5) "EI</t>
  </si>
  <si>
    <t>-(2*1*1,3)*14</t>
  </si>
  <si>
    <t>-(10*0,8*1,5)</t>
  </si>
  <si>
    <t>"protlaky</t>
  </si>
  <si>
    <t>-(10*0,8*1,5)*4</t>
  </si>
  <si>
    <t>-(25,15*0,8*1,5)</t>
  </si>
  <si>
    <t>(24+12)*0,8*1,5</t>
  </si>
  <si>
    <t>6</t>
  </si>
  <si>
    <t>141720012</t>
  </si>
  <si>
    <t>Neřízený zemní protlak strojně průměru přes 50 do 63 mm v hornině třídy těžitelnosti I a II skupiny 3 a 4</t>
  </si>
  <si>
    <t>m</t>
  </si>
  <si>
    <t>2037918132</t>
  </si>
  <si>
    <t>Neřízený zemní protlak v hornině třídy těžitelnosti I a II, skupiny 3 a 4 průměru protlaku přes 50 do 63 mm</t>
  </si>
  <si>
    <t>https://podminky.urs.cz/item/CS_URS_2025_01/141720012</t>
  </si>
  <si>
    <t>(10*4)</t>
  </si>
  <si>
    <t>25,15</t>
  </si>
  <si>
    <t>(24+12)</t>
  </si>
  <si>
    <t>7</t>
  </si>
  <si>
    <t>162202111</t>
  </si>
  <si>
    <t>Vodorovné přemístění drnu bez naložení se složením přes 50 do 100 m</t>
  </si>
  <si>
    <t>-102391137</t>
  </si>
  <si>
    <t>Vodorovné přemístění drnu na suchu na vzdálenost přes 50 do 100 m</t>
  </si>
  <si>
    <t>https://podminky.urs.cz/item/CS_URS_2025_01/162202111</t>
  </si>
  <si>
    <t>8</t>
  </si>
  <si>
    <t>162651112</t>
  </si>
  <si>
    <t>Vodorovné přemístění přes 4 000 do 5000 m výkopku/sypaniny z horniny třídy těžitelnosti I skupiny 1 až 3</t>
  </si>
  <si>
    <t>-1223369862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</si>
  <si>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</si>
  <si>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https://podminky.urs.cz/item/CS_URS_2025_01/162651112</t>
  </si>
  <si>
    <t>"na skládku města</t>
  </si>
  <si>
    <t>((380+24+12)*(0,5+0,8))*0,15</t>
  </si>
  <si>
    <t>9</t>
  </si>
  <si>
    <t>162751117</t>
  </si>
  <si>
    <t>Vodorovné přemístění přes 9 000 do 10000 m výkopku/sypaniny z horniny třídy těžitelnosti I skupiny 1 až 3</t>
  </si>
  <si>
    <t>1464018466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</si>
  <si>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</si>
  <si>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https://podminky.urs.cz/item/CS_URS_2025_01/162751117</t>
  </si>
  <si>
    <t>"výkopy</t>
  </si>
  <si>
    <t>18 "ruční výkop</t>
  </si>
  <si>
    <t>(36,4+369,02) "strojní výkop</t>
  </si>
  <si>
    <t>"zásypy</t>
  </si>
  <si>
    <t>-14,48 "ruční</t>
  </si>
  <si>
    <t>-283,279 "strojní</t>
  </si>
  <si>
    <t>10</t>
  </si>
  <si>
    <t>162751119</t>
  </si>
  <si>
    <t>Příplatek k vodorovnému přemístění výkopku/sypaniny z horniny třídy těžitelnosti I skupiny 1 až 3 ZKD 1000 m přes 10000 m</t>
  </si>
  <si>
    <t>1482661720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</si>
  <si>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</si>
  <si>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https://podminky.urs.cz/item/CS_URS_2025_01/162751119</t>
  </si>
  <si>
    <t>125,661*15 'Přepočtené koeficientem množství</t>
  </si>
  <si>
    <t>11</t>
  </si>
  <si>
    <t>167102111</t>
  </si>
  <si>
    <t>Nakládání drnu ze skládky</t>
  </si>
  <si>
    <t>-42882041</t>
  </si>
  <si>
    <t>https://podminky.urs.cz/item/CS_URS_2025_01/167102111</t>
  </si>
  <si>
    <t>171201231</t>
  </si>
  <si>
    <t>Poplatek za uložení zeminy a kamení na recyklační skládce (skládkovné) kód odpadu 17 05 04</t>
  </si>
  <si>
    <t>t</t>
  </si>
  <si>
    <t>-1979377484</t>
  </si>
  <si>
    <t>Poplatek za uložení stavebního odpadu na recyklační skládce (skládkovné) zeminy a kamení zatříděného do Katalogu odpadů pod kódem 17 05 04</t>
  </si>
  <si>
    <t>https://podminky.urs.cz/item/CS_URS_2025_01/171201231</t>
  </si>
  <si>
    <t>125,661*1,8 'Přepočtené koeficientem množství</t>
  </si>
  <si>
    <t>13</t>
  </si>
  <si>
    <t>174111101</t>
  </si>
  <si>
    <t>Zásyp jam, šachet rýh nebo kolem objektů sypaninou se zhutněním ručně</t>
  </si>
  <si>
    <t>-562512144</t>
  </si>
  <si>
    <t>Zásyp sypaninou z jakékoliv horniny ručně s uložením výkopku ve vrstvách se zhutněním jam, šachet, rýh nebo kolem objektů v těchto vykopávkách</t>
  </si>
  <si>
    <t>https://podminky.urs.cz/item/CS_URS_2025_01/174111101</t>
  </si>
  <si>
    <t>"lože potrubí</t>
  </si>
  <si>
    <t>-(10*0,8*0,1) "ruční výkop</t>
  </si>
  <si>
    <t>"obsyp potrubí</t>
  </si>
  <si>
    <t>-2,72 "ruční</t>
  </si>
  <si>
    <t>14</t>
  </si>
  <si>
    <t>174151101</t>
  </si>
  <si>
    <t>Zásyp jam, šachet rýh nebo kolem objektů sypaninou se zhutněním</t>
  </si>
  <si>
    <t>-184053309</t>
  </si>
  <si>
    <t>Zásyp sypaninou z jakékoliv horniny strojně s uložením výkopku ve vrstvách se zhutněním jam, šachet, rýh nebo kolem objektů v těchto vykopávkách</t>
  </si>
  <si>
    <t>https://podminky.urs.cz/item/CS_URS_2025_01/174151101</t>
  </si>
  <si>
    <t>-(19,748-(10*0,8*0,1))</t>
  </si>
  <si>
    <t>-59,993 "strojní</t>
  </si>
  <si>
    <t>15</t>
  </si>
  <si>
    <t>175111101</t>
  </si>
  <si>
    <t>Obsypání potrubí ručně sypaninou bez prohození, uloženou do 3 m</t>
  </si>
  <si>
    <t>-1090007935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</si>
  <si>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</si>
  <si>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https://podminky.urs.cz/item/CS_URS_2025_01/175111101</t>
  </si>
  <si>
    <t>(10*0,8*(0,04+0,3))</t>
  </si>
  <si>
    <t>16</t>
  </si>
  <si>
    <t>M</t>
  </si>
  <si>
    <t>58337308</t>
  </si>
  <si>
    <t>štěrkopísek frakce 0/2</t>
  </si>
  <si>
    <t>-225053800</t>
  </si>
  <si>
    <t>2,72*2 'Přepočtené koeficientem množství</t>
  </si>
  <si>
    <t>17</t>
  </si>
  <si>
    <t>175151101</t>
  </si>
  <si>
    <t>Obsypání potrubí strojně sypaninou bez prohození, uloženou do 3 m</t>
  </si>
  <si>
    <t>468486766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</si>
  <si>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</si>
  <si>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https://podminky.urs.cz/item/CS_URS_2025_01/175151101</t>
  </si>
  <si>
    <t>((312+24+12)*0,8*(0,04+0,3))</t>
  </si>
  <si>
    <t>-(10*0,8*(0,04+0,3))</t>
  </si>
  <si>
    <t>-(10*(0,04+0,3))*4</t>
  </si>
  <si>
    <t>-(25,15*(0,04+0,3))</t>
  </si>
  <si>
    <t>-((24+12)*(0,04+0,3))</t>
  </si>
  <si>
    <t>18</t>
  </si>
  <si>
    <t>1996941730</t>
  </si>
  <si>
    <t>57,545*2 'Přepočtené koeficientem množství</t>
  </si>
  <si>
    <t>19</t>
  </si>
  <si>
    <t>181411151</t>
  </si>
  <si>
    <t>Založení parkového trávníku travním kobercem pl do 1000 m2 v rovině a ve svahu do 1:5</t>
  </si>
  <si>
    <t>197322413</t>
  </si>
  <si>
    <t>Založení trávníku na půdě předem připravené plochy do 1000 m2 předpěstovaným travním kobercem parkového v rovině nebo na svahu do 1:5</t>
  </si>
  <si>
    <t>https://podminky.urs.cz/item/CS_URS_2025_01/181411151</t>
  </si>
  <si>
    <t>20</t>
  </si>
  <si>
    <t>00570010</t>
  </si>
  <si>
    <t>koberec travní</t>
  </si>
  <si>
    <t>-500296171</t>
  </si>
  <si>
    <t>540,8*1,05 'Přepočtené koeficientem množství</t>
  </si>
  <si>
    <t>Vodorovné konstrukce</t>
  </si>
  <si>
    <t>451573111</t>
  </si>
  <si>
    <t>Lože pod potrubí otevřený výkop ze štěrkopísku</t>
  </si>
  <si>
    <t>-2097245374</t>
  </si>
  <si>
    <t>Lože pod potrubí, stoky a drobné objekty v otevřeném výkopu z písku a štěrkopísku do 63 mm</t>
  </si>
  <si>
    <t>https://podminky.urs.cz/item/CS_URS_2025_01/451573111</t>
  </si>
  <si>
    <t>((312+24+12)*0,8*0,1)</t>
  </si>
  <si>
    <t>-(10*0,8*0,1)*4</t>
  </si>
  <si>
    <t>-(25,15*0,8*0,1)</t>
  </si>
  <si>
    <t>-((24+12)*0,8*0,1)</t>
  </si>
  <si>
    <t>Vedení trubní dálková a přípojná</t>
  </si>
  <si>
    <t>22</t>
  </si>
  <si>
    <t>871164201</t>
  </si>
  <si>
    <t>Montáž kanalizačního potrubí z PE SDR11 otevřený výkop sklon do 20 % svařovaných na tupo d 32x3,0 mm</t>
  </si>
  <si>
    <t>2042398903</t>
  </si>
  <si>
    <t>Montáž kanalizačního potrubí z polyetylenu PE100 RC svařovaných na tupo v otevřeném výkopu ve sklonu do 20 % SDR 11/PN16 d 32 x 3,0 mm</t>
  </si>
  <si>
    <t>https://podminky.urs.cz/item/CS_URS_2025_01/871164201</t>
  </si>
  <si>
    <t>(312+24+12)</t>
  </si>
  <si>
    <t>23</t>
  </si>
  <si>
    <t>28613421</t>
  </si>
  <si>
    <t>potrubí kanalizační jednovrstvé PE100 RC SDR11 32x3,0mm</t>
  </si>
  <si>
    <t>-1525634398</t>
  </si>
  <si>
    <t>348*1,015 'Přepočtené koeficientem množství</t>
  </si>
  <si>
    <t>24</t>
  </si>
  <si>
    <t>892233122</t>
  </si>
  <si>
    <t>Proplach a dezinfekce vodovodního potrubí DN od 40 do 70</t>
  </si>
  <si>
    <t>-2100468087</t>
  </si>
  <si>
    <t>https://podminky.urs.cz/item/CS_URS_2025_01/892233122</t>
  </si>
  <si>
    <t>25</t>
  </si>
  <si>
    <t>892241111</t>
  </si>
  <si>
    <t>Tlaková zkouška vodou potrubí DN do 80</t>
  </si>
  <si>
    <t>267926092</t>
  </si>
  <si>
    <t>Tlakové zkoušky vodou na potrubí DN do 80</t>
  </si>
  <si>
    <t>https://podminky.urs.cz/item/CS_URS_2025_01/892241111</t>
  </si>
  <si>
    <t>26</t>
  </si>
  <si>
    <t>899721111</t>
  </si>
  <si>
    <t>Signalizační vodič DN do 150 mm na potrubí</t>
  </si>
  <si>
    <t>-1018023577</t>
  </si>
  <si>
    <t>Signalizační vodič na potrubí DN do 150 mm</t>
  </si>
  <si>
    <t>https://podminky.urs.cz/item/CS_URS_2025_01/899721111</t>
  </si>
  <si>
    <t>27</t>
  </si>
  <si>
    <t>899722114</t>
  </si>
  <si>
    <t>Krytí potrubí z plastů výstražnou fólií z PVC přes 34 do 40 cm</t>
  </si>
  <si>
    <t>-1773983469</t>
  </si>
  <si>
    <t>Krytí potrubí z plastů výstražnou fólií z PVC šířky přes 34 do 40 cm</t>
  </si>
  <si>
    <t>https://podminky.urs.cz/item/CS_URS_2025_01/899722114</t>
  </si>
  <si>
    <t>998</t>
  </si>
  <si>
    <t>Přesun hmot</t>
  </si>
  <si>
    <t>28</t>
  </si>
  <si>
    <t>998276101</t>
  </si>
  <si>
    <t>Přesun hmot pro trubní vedení z trub z plastických hmot otevřený výkop</t>
  </si>
  <si>
    <t>-854118238</t>
  </si>
  <si>
    <t>Přesun hmot pro trubní vedení hloubené z trub z plastických hmot nebo sklolaminátových pro vodovody, kanalizace, teplovody, produktovody v otevřeném výkopu dopravní vzdálenost do 15 m</t>
  </si>
  <si>
    <t>https://podminky.urs.cz/item/CS_URS_2025_01/998276101</t>
  </si>
  <si>
    <t>29</t>
  </si>
  <si>
    <t>998276124</t>
  </si>
  <si>
    <t>Příplatek k přesunu hmot pro trubní vedení z trub z plastických hmot za zvětšený přesun do 500 m</t>
  </si>
  <si>
    <t>-2097808774</t>
  </si>
  <si>
    <t>Přesun hmot pro trubní vedení hloubené z trub z plastických hmot nebo sklolaminátových Příplatek k cenám za zvětšený přesun přes vymezenou dopravní vzdálenost do 500 m</t>
  </si>
  <si>
    <t>https://podminky.urs.cz/item/CS_URS_2025_01/998276124</t>
  </si>
  <si>
    <t>PSV</t>
  </si>
  <si>
    <t>Práce a dodávky PSV</t>
  </si>
  <si>
    <t>722</t>
  </si>
  <si>
    <t>Zdravotechnika - vnitřní vodovod</t>
  </si>
  <si>
    <t>30</t>
  </si>
  <si>
    <t>722263206</t>
  </si>
  <si>
    <t>Vodoměr závitový jednovtokový suchoběžný do 100°C G 1/2"x 110 mm Qn 1,5 m3/h horizontální</t>
  </si>
  <si>
    <t>kus</t>
  </si>
  <si>
    <t>2007281290</t>
  </si>
  <si>
    <t>Vodoměry pro vodu do 100°C závitové horizontální jednovtokové suchoběžné G 1/2"x 110 mm Qn 1,5</t>
  </si>
  <si>
    <t>https://podminky.urs.cz/item/CS_URS_2025_01/722263206</t>
  </si>
  <si>
    <t>31</t>
  </si>
  <si>
    <t>722270103</t>
  </si>
  <si>
    <t>Sestava vodoměrová závitová G 5/4"</t>
  </si>
  <si>
    <t>-1229086724</t>
  </si>
  <si>
    <t>Vodoměrové sestavy závitové G 5/4"</t>
  </si>
  <si>
    <t>https://podminky.urs.cz/item/CS_URS_2025_01/722270103</t>
  </si>
  <si>
    <t>32</t>
  </si>
  <si>
    <t>722270105</t>
  </si>
  <si>
    <t>Sestava vodoměrová závitová G 2"</t>
  </si>
  <si>
    <t>35899060</t>
  </si>
  <si>
    <t>Vodoměrové sestavy závitové G 2"</t>
  </si>
  <si>
    <t>https://podminky.urs.cz/item/CS_URS_2025_01/722270105</t>
  </si>
  <si>
    <t>1 "napojení na stávající rozvod</t>
  </si>
  <si>
    <t>33</t>
  </si>
  <si>
    <t>012203000</t>
  </si>
  <si>
    <t>Zeměměřičské práce před výstavbou</t>
  </si>
  <si>
    <t>km</t>
  </si>
  <si>
    <t>308133812</t>
  </si>
  <si>
    <t>https://podminky.urs.cz/item/CS_URS_2025_01/012203000</t>
  </si>
  <si>
    <t>"vytýčení stavby</t>
  </si>
  <si>
    <t>(350+24+12)/1000</t>
  </si>
  <si>
    <t>EIS - Elektroinstalace</t>
  </si>
  <si>
    <t xml:space="preserve">    741 - Elektroinstalace - silnoproud</t>
  </si>
  <si>
    <t>M - Práce a dodávky M</t>
  </si>
  <si>
    <t xml:space="preserve">    21-M - Elektromontáže</t>
  </si>
  <si>
    <t xml:space="preserve">    46-M - Zemní práce při extr.mont.pracích</t>
  </si>
  <si>
    <t>741</t>
  </si>
  <si>
    <t>Elektroinstalace - silnoproud</t>
  </si>
  <si>
    <t>741122134</t>
  </si>
  <si>
    <t>Montáž kabel Cu plný kulatý žíla 4x16 až 25 mm2 zatažený v trubkách (např. CYKY)</t>
  </si>
  <si>
    <t>-1023659264</t>
  </si>
  <si>
    <t>Montáž kabelů měděných bez ukončení uložených v trubkách zatažených plných kulatých nebo bezhalogenových (např. CYKY) počtu a průřezu žil 4x16 až 25 mm2</t>
  </si>
  <si>
    <t>https://podminky.urs.cz/item/CS_URS_2025_01/741122134</t>
  </si>
  <si>
    <t>(380+24+12)</t>
  </si>
  <si>
    <t>34111610</t>
  </si>
  <si>
    <t>kabel silový jádro Cu izolace PVC plášť PVC 0,6/1kV (1-CYKY) 4x25mm2</t>
  </si>
  <si>
    <t>-182741118</t>
  </si>
  <si>
    <t>416*1,15 'Přepočtené koeficientem množství</t>
  </si>
  <si>
    <t>741810003</t>
  </si>
  <si>
    <t>Celková prohlídka elektrického rozvodu a zařízení přes 0,5 do 1 milionu Kč</t>
  </si>
  <si>
    <t>461809896</t>
  </si>
  <si>
    <t>Zkoušky a prohlídky elektrických rozvodů a zařízení celková prohlídka a vyhotovení revizní zprávy pro objem montážních prací přes 500 do 1000 tis. Kč</t>
  </si>
  <si>
    <t>https://podminky.urs.cz/item/CS_URS_2025_01/741810003</t>
  </si>
  <si>
    <t>741810011</t>
  </si>
  <si>
    <t>Příplatek k celkové prohlídce za každých dalších 500 000,- Kč</t>
  </si>
  <si>
    <t>-139855281</t>
  </si>
  <si>
    <t>Zkoušky a prohlídky elektrických rozvodů a zařízení celková prohlídka a vyhotovení revizní zprávy pro objem montážních prací Příplatek k ceně 0003 za každých dalších i započatých 500 tis. Kč přes 1000 tis. Kč</t>
  </si>
  <si>
    <t>https://podminky.urs.cz/item/CS_URS_2025_01/741810011</t>
  </si>
  <si>
    <t>998741101</t>
  </si>
  <si>
    <t>Přesun hmot tonážní pro silnoproud v objektech v do 6 m</t>
  </si>
  <si>
    <t>-853712014</t>
  </si>
  <si>
    <t>Přesun hmot pro silnoproud stanovený z hmotnosti přesunovaného materiálu vodorovná dopravní vzdálenost do 50 m základní v objektech výšky do 6 m</t>
  </si>
  <si>
    <t>https://podminky.urs.cz/item/CS_URS_2025_01/998741101</t>
  </si>
  <si>
    <t>Práce a dodávky M</t>
  </si>
  <si>
    <t>21-M</t>
  </si>
  <si>
    <t>Elektromontáže</t>
  </si>
  <si>
    <t>210190431</t>
  </si>
  <si>
    <t>Montáž rozvaděčů vn vnitřních ostatních do 400 kg bez zapojení vodičů</t>
  </si>
  <si>
    <t>64</t>
  </si>
  <si>
    <t>-54948702</t>
  </si>
  <si>
    <t>Montáž rozváděčů vn bez zapojení vodičů vnitřních ostatních, hmotnosti do 400 kg</t>
  </si>
  <si>
    <t>https://podminky.urs.cz/item/CS_URS_2025_01/210190431</t>
  </si>
  <si>
    <t>210spec-001</t>
  </si>
  <si>
    <t>dodávka podzemního rozvaděče s vybavením roz. 683/887/1080 mm, krytí IP 54, IP 58, poklop B 125/D 400 (pro zadláž.)</t>
  </si>
  <si>
    <t>256</t>
  </si>
  <si>
    <t>1962331260</t>
  </si>
  <si>
    <t>Poznámka k položce:_x000d_
specifikace:_x000d_
- vnitřní rozměry: 400 x 650 mm_x000d_
- elektro výbava je umístěna v montážní vaně s krytím IP67_x000d_
- zásuvka 230V/16A = 8ks_x000d_
- zásuvka 5x16A/400V = 2ks_x000d_
- jistič 3P 16A B = 2ks_x000d_
- jistič 1P 16A B = 7ks_x000d_
- chránič 4P 40A 30mA = 1ks_x000d_
- chránič 4P 63A 30mA = 1ks_x000d_
- odpínač 3P 100A = 1ks_x000d_
- kabel 5Gx16mm = 4m</t>
  </si>
  <si>
    <t>210220022</t>
  </si>
  <si>
    <t>Montáž uzemňovacího vedení vodičů FeZn pomocí svorek v zemi drátem průměru do 10 mm ve městské zástavbě</t>
  </si>
  <si>
    <t>-439734179</t>
  </si>
  <si>
    <t>Montáž uzemňovacího vedení s upevněním, propojením a připojením pomocí svorek v zemi s izolací spojů vodičů FeZn drátem nebo lanem průměru do 10 mm v městské zástavbě</t>
  </si>
  <si>
    <t>https://podminky.urs.cz/item/CS_URS_2025_01/210220022</t>
  </si>
  <si>
    <t>35441073</t>
  </si>
  <si>
    <t>drát D 10mm FeZn</t>
  </si>
  <si>
    <t>kg</t>
  </si>
  <si>
    <t>128</t>
  </si>
  <si>
    <t>763275114</t>
  </si>
  <si>
    <t>(300*0,62)</t>
  </si>
  <si>
    <t>186*1,1 'Přepočtené koeficientem množství</t>
  </si>
  <si>
    <t>46-M</t>
  </si>
  <si>
    <t>Zemní práce při extr.mont.pracích</t>
  </si>
  <si>
    <t>460010023</t>
  </si>
  <si>
    <t>Vytyčení trasy vedení kabelového podzemního v terénu volném</t>
  </si>
  <si>
    <t>-1032699317</t>
  </si>
  <si>
    <t>Vytyčení trasy vedení kabelového (podzemního) ve volném terénu</t>
  </si>
  <si>
    <t>https://podminky.urs.cz/item/CS_URS_2025_01/460010023</t>
  </si>
  <si>
    <t>(380+24+12)/1000</t>
  </si>
  <si>
    <t>460161242</t>
  </si>
  <si>
    <t>Hloubení kabelových rýh ručně š 50 cm hl 50 cm v hornině tř I skupiny 3</t>
  </si>
  <si>
    <t>1624085445</t>
  </si>
  <si>
    <t>Hloubení kabelových rýh ručně včetně urovnání dna s přemístěním výkopku do vzdálenosti 3 m od okraje jámy nebo s naložením na dopravní prostředek šířky 50 cm hloubky 50 cm v hornině třídy těžitelnosti I skupiny 3</t>
  </si>
  <si>
    <t>https://podminky.urs.cz/item/CS_URS_2025_01/460161242</t>
  </si>
  <si>
    <t>10 "ruční výkop</t>
  </si>
  <si>
    <t>460171242</t>
  </si>
  <si>
    <t>Hloubení kabelových nezapažených rýh strojně š 50 cm hl 50 cm v hornině tř I skupiny 3</t>
  </si>
  <si>
    <t>-1423640677</t>
  </si>
  <si>
    <t>Hloubení kabelových rýh strojně včetně urovnání dna s přemístěním výkopku do vzdálenosti 3 m od okraje jámy nebo s naložením na dopravní prostředek šířky 50 cm hloubky 50 cm v hornině třídy těžitelnosti I skupiny 3</t>
  </si>
  <si>
    <t>https://podminky.urs.cz/item/CS_URS_2025_01/460171242</t>
  </si>
  <si>
    <t>-10 "ruční výkop</t>
  </si>
  <si>
    <t>460431152</t>
  </si>
  <si>
    <t>Zásyp kabelových rýh ručně se zhutněním š 35 cm hl 50 cm z horniny tř I skupiny 3</t>
  </si>
  <si>
    <t>-1375886103</t>
  </si>
  <si>
    <t>Zásyp kabelových rýh ručně s přemístění sypaniny ze vzdálenosti do 10 m, s uložením výkopku ve vrstvách včetně zhutnění a úpravy povrchu šířky 35 cm hloubky 50 cm z hornině třídy těžitelnosti I skupiny 3</t>
  </si>
  <si>
    <t>https://podminky.urs.cz/item/CS_URS_2025_01/460431152</t>
  </si>
  <si>
    <t>460451252</t>
  </si>
  <si>
    <t>Zásyp kabelových rýh strojně se zhutněním š 50 cm hl 50 cm z horniny tř I skupiny 3</t>
  </si>
  <si>
    <t>-40203246</t>
  </si>
  <si>
    <t>Zásyp kabelových rýh strojně s přemístěním sypaniny ze vzdálenosti do 10 m, s uložením výkopku ve vrstvách včetně zhutnění a urovnání povrchu šířky 50 cm hloubky 50 cm z horniny třídy těžitelnosti I skupiny 3</t>
  </si>
  <si>
    <t>https://podminky.urs.cz/item/CS_URS_2025_01/460451252</t>
  </si>
  <si>
    <t>460631111</t>
  </si>
  <si>
    <t>Neřízený zemní protlak při elektromontážích v hornině tř. těžitelnosti I skupiny 1 a 2 vnějšího průměru do 50 mm</t>
  </si>
  <si>
    <t>1605134976</t>
  </si>
  <si>
    <t>Zemní protlaky neřízený zemní protlak (krtek) v hornině třídy těžitelnosti I skupiny 1 a 2 průměr protlaku do 50 mm</t>
  </si>
  <si>
    <t>https://podminky.urs.cz/item/CS_URS_2025_01/460631111</t>
  </si>
  <si>
    <t>460661112</t>
  </si>
  <si>
    <t>Kabelové lože z písku pro kabely nn bez zakrytí š lože přes 35 do 50 cm</t>
  </si>
  <si>
    <t>-1748738438</t>
  </si>
  <si>
    <t>Kabelové lože z písku včetně podsypu, zhutnění a urovnání povrchu pro kabely nn bez zakrytí, šířky přes 35 do 50 cm</t>
  </si>
  <si>
    <t>https://podminky.urs.cz/item/CS_URS_2025_01/460661112</t>
  </si>
  <si>
    <t>460662112</t>
  </si>
  <si>
    <t>Kabelové lože z písku pro kabely vn a vvn bez zakrytí š pře 35 do 50 cm</t>
  </si>
  <si>
    <t>914282650</t>
  </si>
  <si>
    <t>Kabelové lože z písku včetně podsypu, zhutnění a urovnání povrchu pro kabely vn a vvn bez zakrytí, šířky přes 35 do 50 cm</t>
  </si>
  <si>
    <t>https://podminky.urs.cz/item/CS_URS_2025_01/460662112</t>
  </si>
  <si>
    <t>460671112</t>
  </si>
  <si>
    <t>Výstražná fólie pro krytí kabelů šířky přes 20 do 25 cm</t>
  </si>
  <si>
    <t>997990315</t>
  </si>
  <si>
    <t>Výstražné prvky pro krytí kabelů včetně vyrovnání povrchu rýhy, rozvinutí a uložení fólie, šířky přes 20 do 25 cm</t>
  </si>
  <si>
    <t>https://podminky.urs.cz/item/CS_URS_2025_01/460671112</t>
  </si>
  <si>
    <t>460791212</t>
  </si>
  <si>
    <t>Montáž trubek ochranných plastových uložených volně do rýhy ohebných přes 32 do 50 mm</t>
  </si>
  <si>
    <t>-1886809955</t>
  </si>
  <si>
    <t>Montáž trubek ochranných uložených volně do rýhy plastových ohebných, vnitřního průměru přes 32 do 50 mm</t>
  </si>
  <si>
    <t>https://podminky.urs.cz/item/CS_URS_2025_01/460791212</t>
  </si>
  <si>
    <t>34571351</t>
  </si>
  <si>
    <t>trubka elektroinstalační ohebná dvouplášťová korugovaná HDPE (chránička) D 40/50mm</t>
  </si>
  <si>
    <t>2016252385</t>
  </si>
  <si>
    <t>416*1,05 'Přepočtené koeficientem množství</t>
  </si>
  <si>
    <t>469981111</t>
  </si>
  <si>
    <t>Přesun hmot pro pomocné stavební práce při elektromotážích</t>
  </si>
  <si>
    <t>-356762329</t>
  </si>
  <si>
    <t>Přesun hmot pro pomocné stavební práce při elektromontážích dopravní vzdálenost do 1 000 m</t>
  </si>
  <si>
    <t>https://podminky.urs.cz/item/CS_URS_2025_01/469981111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</si>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</sst>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0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6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4" fontId="16" fillId="0" borderId="6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20" fillId="4" borderId="8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right" vertical="center"/>
    </xf>
    <xf numFmtId="0" fontId="20" fillId="4" borderId="9" xfId="0" applyFont="1" applyFill="1" applyBorder="1" applyAlignment="1">
      <alignment horizontal="center" vertical="center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21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5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5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166" fontId="27" fillId="0" borderId="21" xfId="0" applyNumberFormat="1" applyFont="1" applyBorder="1" applyAlignment="1">
      <alignment vertical="center"/>
    </xf>
    <xf numFmtId="4" fontId="27" fillId="0" borderId="22" xfId="0" applyNumberFormat="1" applyFont="1" applyBorder="1" applyAlignment="1">
      <alignment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20" fillId="4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3" xfId="0" applyNumberFormat="1" applyFont="1" applyBorder="1" applyAlignment="1"/>
    <xf numFmtId="166" fontId="30" fillId="0" borderId="14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5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6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4" xfId="0" applyFont="1" applyBorder="1" applyAlignment="1" applyProtection="1">
      <alignment vertical="center"/>
      <protection locked="0"/>
    </xf>
    <xf numFmtId="0" fontId="20" fillId="0" borderId="23" xfId="0" applyFont="1" applyBorder="1" applyAlignment="1" applyProtection="1">
      <alignment horizontal="center" vertical="center"/>
      <protection locked="0"/>
    </xf>
    <xf numFmtId="49" fontId="20" fillId="0" borderId="23" xfId="0" applyNumberFormat="1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left" vertical="center" wrapText="1"/>
      <protection locked="0"/>
    </xf>
    <xf numFmtId="0" fontId="20" fillId="0" borderId="23" xfId="0" applyFont="1" applyBorder="1" applyAlignment="1" applyProtection="1">
      <alignment horizontal="center" vertical="center" wrapText="1"/>
      <protection locked="0"/>
    </xf>
    <xf numFmtId="167" fontId="20" fillId="0" borderId="23" xfId="0" applyNumberFormat="1" applyFont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  <protection locked="0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6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36" fillId="0" borderId="0" xfId="0" applyFont="1" applyAlignment="1">
      <alignment vertical="center" wrapText="1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5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0" borderId="15" xfId="0" applyFont="1" applyBorder="1" applyAlignment="1">
      <alignment horizontal="left" vertical="center"/>
    </xf>
    <xf numFmtId="0" fontId="37" fillId="0" borderId="0" xfId="0" applyFont="1" applyBorder="1" applyAlignment="1">
      <alignment horizontal="center"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2002000" TargetMode="External" /><Relationship Id="rId2" Type="http://schemas.openxmlformats.org/officeDocument/2006/relationships/hyperlink" Target="https://podminky.urs.cz/item/CS_URS_2025_01/012444000" TargetMode="External" /><Relationship Id="rId3" Type="http://schemas.openxmlformats.org/officeDocument/2006/relationships/hyperlink" Target="https://podminky.urs.cz/item/CS_URS_2025_01/013254000" TargetMode="External" /><Relationship Id="rId4" Type="http://schemas.openxmlformats.org/officeDocument/2006/relationships/hyperlink" Target="https://podminky.urs.cz/item/CS_URS_2025_01/030001000" TargetMode="External" /><Relationship Id="rId5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1301111" TargetMode="External" /><Relationship Id="rId2" Type="http://schemas.openxmlformats.org/officeDocument/2006/relationships/hyperlink" Target="https://podminky.urs.cz/item/CS_URS_2025_01/129001101" TargetMode="External" /><Relationship Id="rId3" Type="http://schemas.openxmlformats.org/officeDocument/2006/relationships/hyperlink" Target="https://podminky.urs.cz/item/CS_URS_2025_01/131251100" TargetMode="External" /><Relationship Id="rId4" Type="http://schemas.openxmlformats.org/officeDocument/2006/relationships/hyperlink" Target="https://podminky.urs.cz/item/CS_URS_2025_01/132212131" TargetMode="External" /><Relationship Id="rId5" Type="http://schemas.openxmlformats.org/officeDocument/2006/relationships/hyperlink" Target="https://podminky.urs.cz/item/CS_URS_2025_01/132251103" TargetMode="External" /><Relationship Id="rId6" Type="http://schemas.openxmlformats.org/officeDocument/2006/relationships/hyperlink" Target="https://podminky.urs.cz/item/CS_URS_2025_01/141720012" TargetMode="External" /><Relationship Id="rId7" Type="http://schemas.openxmlformats.org/officeDocument/2006/relationships/hyperlink" Target="https://podminky.urs.cz/item/CS_URS_2025_01/162202111" TargetMode="External" /><Relationship Id="rId8" Type="http://schemas.openxmlformats.org/officeDocument/2006/relationships/hyperlink" Target="https://podminky.urs.cz/item/CS_URS_2025_01/162651112" TargetMode="External" /><Relationship Id="rId9" Type="http://schemas.openxmlformats.org/officeDocument/2006/relationships/hyperlink" Target="https://podminky.urs.cz/item/CS_URS_2025_01/162751117" TargetMode="External" /><Relationship Id="rId10" Type="http://schemas.openxmlformats.org/officeDocument/2006/relationships/hyperlink" Target="https://podminky.urs.cz/item/CS_URS_2025_01/162751119" TargetMode="External" /><Relationship Id="rId11" Type="http://schemas.openxmlformats.org/officeDocument/2006/relationships/hyperlink" Target="https://podminky.urs.cz/item/CS_URS_2025_01/167102111" TargetMode="External" /><Relationship Id="rId12" Type="http://schemas.openxmlformats.org/officeDocument/2006/relationships/hyperlink" Target="https://podminky.urs.cz/item/CS_URS_2025_01/171201231" TargetMode="External" /><Relationship Id="rId13" Type="http://schemas.openxmlformats.org/officeDocument/2006/relationships/hyperlink" Target="https://podminky.urs.cz/item/CS_URS_2025_01/174111101" TargetMode="External" /><Relationship Id="rId14" Type="http://schemas.openxmlformats.org/officeDocument/2006/relationships/hyperlink" Target="https://podminky.urs.cz/item/CS_URS_2025_01/174151101" TargetMode="External" /><Relationship Id="rId15" Type="http://schemas.openxmlformats.org/officeDocument/2006/relationships/hyperlink" Target="https://podminky.urs.cz/item/CS_URS_2025_01/175111101" TargetMode="External" /><Relationship Id="rId16" Type="http://schemas.openxmlformats.org/officeDocument/2006/relationships/hyperlink" Target="https://podminky.urs.cz/item/CS_URS_2025_01/175151101" TargetMode="External" /><Relationship Id="rId17" Type="http://schemas.openxmlformats.org/officeDocument/2006/relationships/hyperlink" Target="https://podminky.urs.cz/item/CS_URS_2025_01/181411151" TargetMode="External" /><Relationship Id="rId18" Type="http://schemas.openxmlformats.org/officeDocument/2006/relationships/hyperlink" Target="https://podminky.urs.cz/item/CS_URS_2025_01/451573111" TargetMode="External" /><Relationship Id="rId19" Type="http://schemas.openxmlformats.org/officeDocument/2006/relationships/hyperlink" Target="https://podminky.urs.cz/item/CS_URS_2025_01/871164201" TargetMode="External" /><Relationship Id="rId20" Type="http://schemas.openxmlformats.org/officeDocument/2006/relationships/hyperlink" Target="https://podminky.urs.cz/item/CS_URS_2025_01/892233122" TargetMode="External" /><Relationship Id="rId21" Type="http://schemas.openxmlformats.org/officeDocument/2006/relationships/hyperlink" Target="https://podminky.urs.cz/item/CS_URS_2025_01/892241111" TargetMode="External" /><Relationship Id="rId22" Type="http://schemas.openxmlformats.org/officeDocument/2006/relationships/hyperlink" Target="https://podminky.urs.cz/item/CS_URS_2025_01/899721111" TargetMode="External" /><Relationship Id="rId23" Type="http://schemas.openxmlformats.org/officeDocument/2006/relationships/hyperlink" Target="https://podminky.urs.cz/item/CS_URS_2025_01/899722114" TargetMode="External" /><Relationship Id="rId24" Type="http://schemas.openxmlformats.org/officeDocument/2006/relationships/hyperlink" Target="https://podminky.urs.cz/item/CS_URS_2025_01/998276101" TargetMode="External" /><Relationship Id="rId25" Type="http://schemas.openxmlformats.org/officeDocument/2006/relationships/hyperlink" Target="https://podminky.urs.cz/item/CS_URS_2025_01/998276124" TargetMode="External" /><Relationship Id="rId26" Type="http://schemas.openxmlformats.org/officeDocument/2006/relationships/hyperlink" Target="https://podminky.urs.cz/item/CS_URS_2025_01/722263206" TargetMode="External" /><Relationship Id="rId27" Type="http://schemas.openxmlformats.org/officeDocument/2006/relationships/hyperlink" Target="https://podminky.urs.cz/item/CS_URS_2025_01/722270103" TargetMode="External" /><Relationship Id="rId28" Type="http://schemas.openxmlformats.org/officeDocument/2006/relationships/hyperlink" Target="https://podminky.urs.cz/item/CS_URS_2025_01/722270105" TargetMode="External" /><Relationship Id="rId29" Type="http://schemas.openxmlformats.org/officeDocument/2006/relationships/hyperlink" Target="https://podminky.urs.cz/item/CS_URS_2025_01/012203000" TargetMode="External" /><Relationship Id="rId30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41122134" TargetMode="External" /><Relationship Id="rId2" Type="http://schemas.openxmlformats.org/officeDocument/2006/relationships/hyperlink" Target="https://podminky.urs.cz/item/CS_URS_2025_01/741810003" TargetMode="External" /><Relationship Id="rId3" Type="http://schemas.openxmlformats.org/officeDocument/2006/relationships/hyperlink" Target="https://podminky.urs.cz/item/CS_URS_2025_01/741810011" TargetMode="External" /><Relationship Id="rId4" Type="http://schemas.openxmlformats.org/officeDocument/2006/relationships/hyperlink" Target="https://podminky.urs.cz/item/CS_URS_2025_01/998741101" TargetMode="External" /><Relationship Id="rId5" Type="http://schemas.openxmlformats.org/officeDocument/2006/relationships/hyperlink" Target="https://podminky.urs.cz/item/CS_URS_2025_01/210190431" TargetMode="External" /><Relationship Id="rId6" Type="http://schemas.openxmlformats.org/officeDocument/2006/relationships/hyperlink" Target="https://podminky.urs.cz/item/CS_URS_2025_01/210220022" TargetMode="External" /><Relationship Id="rId7" Type="http://schemas.openxmlformats.org/officeDocument/2006/relationships/hyperlink" Target="https://podminky.urs.cz/item/CS_URS_2025_01/460010023" TargetMode="External" /><Relationship Id="rId8" Type="http://schemas.openxmlformats.org/officeDocument/2006/relationships/hyperlink" Target="https://podminky.urs.cz/item/CS_URS_2025_01/460161242" TargetMode="External" /><Relationship Id="rId9" Type="http://schemas.openxmlformats.org/officeDocument/2006/relationships/hyperlink" Target="https://podminky.urs.cz/item/CS_URS_2025_01/460171242" TargetMode="External" /><Relationship Id="rId10" Type="http://schemas.openxmlformats.org/officeDocument/2006/relationships/hyperlink" Target="https://podminky.urs.cz/item/CS_URS_2025_01/460431152" TargetMode="External" /><Relationship Id="rId11" Type="http://schemas.openxmlformats.org/officeDocument/2006/relationships/hyperlink" Target="https://podminky.urs.cz/item/CS_URS_2025_01/460451252" TargetMode="External" /><Relationship Id="rId12" Type="http://schemas.openxmlformats.org/officeDocument/2006/relationships/hyperlink" Target="https://podminky.urs.cz/item/CS_URS_2025_01/460631111" TargetMode="External" /><Relationship Id="rId13" Type="http://schemas.openxmlformats.org/officeDocument/2006/relationships/hyperlink" Target="https://podminky.urs.cz/item/CS_URS_2025_01/460661112" TargetMode="External" /><Relationship Id="rId14" Type="http://schemas.openxmlformats.org/officeDocument/2006/relationships/hyperlink" Target="https://podminky.urs.cz/item/CS_URS_2025_01/460662112" TargetMode="External" /><Relationship Id="rId15" Type="http://schemas.openxmlformats.org/officeDocument/2006/relationships/hyperlink" Target="https://podminky.urs.cz/item/CS_URS_2025_01/460671112" TargetMode="External" /><Relationship Id="rId16" Type="http://schemas.openxmlformats.org/officeDocument/2006/relationships/hyperlink" Target="https://podminky.urs.cz/item/CS_URS_2025_01/460791212" TargetMode="External" /><Relationship Id="rId17" Type="http://schemas.openxmlformats.org/officeDocument/2006/relationships/hyperlink" Target="https://podminky.urs.cz/item/CS_URS_2025_01/469981111" TargetMode="External" /><Relationship Id="rId1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9" t="s">
        <v>6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7</v>
      </c>
      <c r="BT2" s="20" t="s">
        <v>8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7</v>
      </c>
      <c r="BT3" s="20" t="s">
        <v>9</v>
      </c>
    </row>
    <row r="4" s="1" customFormat="1" ht="24.96" customHeight="1">
      <c r="B4" s="23"/>
      <c r="D4" s="24" t="s">
        <v>10</v>
      </c>
      <c r="AR4" s="23"/>
      <c r="AS4" s="25" t="s">
        <v>11</v>
      </c>
      <c r="BS4" s="20" t="s">
        <v>12</v>
      </c>
    </row>
    <row r="5" s="1" customFormat="1" ht="12" customHeight="1">
      <c r="B5" s="23"/>
      <c r="D5" s="26" t="s">
        <v>13</v>
      </c>
      <c r="K5" s="27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3"/>
      <c r="BS5" s="20" t="s">
        <v>7</v>
      </c>
    </row>
    <row r="6" s="1" customFormat="1" ht="36.96" customHeight="1">
      <c r="B6" s="23"/>
      <c r="D6" s="28" t="s">
        <v>15</v>
      </c>
      <c r="K6" s="29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3"/>
      <c r="BS6" s="20" t="s">
        <v>7</v>
      </c>
    </row>
    <row r="7" s="1" customFormat="1" ht="12" customHeight="1">
      <c r="B7" s="23"/>
      <c r="D7" s="30" t="s">
        <v>17</v>
      </c>
      <c r="K7" s="27" t="s">
        <v>18</v>
      </c>
      <c r="AK7" s="30" t="s">
        <v>19</v>
      </c>
      <c r="AN7" s="27" t="s">
        <v>20</v>
      </c>
      <c r="AR7" s="23"/>
      <c r="BS7" s="20" t="s">
        <v>7</v>
      </c>
    </row>
    <row r="8" s="1" customFormat="1" ht="12" customHeight="1">
      <c r="B8" s="23"/>
      <c r="D8" s="30" t="s">
        <v>21</v>
      </c>
      <c r="K8" s="27" t="s">
        <v>22</v>
      </c>
      <c r="AK8" s="30" t="s">
        <v>23</v>
      </c>
      <c r="AN8" s="27" t="s">
        <v>24</v>
      </c>
      <c r="AR8" s="23"/>
      <c r="BS8" s="20" t="s">
        <v>7</v>
      </c>
    </row>
    <row r="9" s="1" customFormat="1" ht="29.28" customHeight="1">
      <c r="B9" s="23"/>
      <c r="D9" s="26" t="s">
        <v>25</v>
      </c>
      <c r="K9" s="31" t="s">
        <v>26</v>
      </c>
      <c r="AK9" s="26" t="s">
        <v>27</v>
      </c>
      <c r="AN9" s="31" t="s">
        <v>28</v>
      </c>
      <c r="AR9" s="23"/>
      <c r="BS9" s="20" t="s">
        <v>7</v>
      </c>
    </row>
    <row r="10" s="1" customFormat="1" ht="12" customHeight="1">
      <c r="B10" s="23"/>
      <c r="D10" s="30" t="s">
        <v>29</v>
      </c>
      <c r="AK10" s="30" t="s">
        <v>30</v>
      </c>
      <c r="AN10" s="27" t="s">
        <v>31</v>
      </c>
      <c r="AR10" s="23"/>
      <c r="BS10" s="20" t="s">
        <v>7</v>
      </c>
    </row>
    <row r="11" s="1" customFormat="1" ht="18.48" customHeight="1">
      <c r="B11" s="23"/>
      <c r="E11" s="27" t="s">
        <v>32</v>
      </c>
      <c r="AK11" s="30" t="s">
        <v>33</v>
      </c>
      <c r="AN11" s="27" t="s">
        <v>3</v>
      </c>
      <c r="AR11" s="23"/>
      <c r="BS11" s="20" t="s">
        <v>7</v>
      </c>
    </row>
    <row r="12" s="1" customFormat="1" ht="6.96" customHeight="1">
      <c r="B12" s="23"/>
      <c r="AR12" s="23"/>
      <c r="BS12" s="20" t="s">
        <v>7</v>
      </c>
    </row>
    <row r="13" s="1" customFormat="1" ht="12" customHeight="1">
      <c r="B13" s="23"/>
      <c r="D13" s="30" t="s">
        <v>34</v>
      </c>
      <c r="AK13" s="30" t="s">
        <v>30</v>
      </c>
      <c r="AN13" s="27" t="s">
        <v>3</v>
      </c>
      <c r="AR13" s="23"/>
      <c r="BS13" s="20" t="s">
        <v>7</v>
      </c>
    </row>
    <row r="14">
      <c r="B14" s="23"/>
      <c r="E14" s="27" t="s">
        <v>35</v>
      </c>
      <c r="AK14" s="30" t="s">
        <v>33</v>
      </c>
      <c r="AN14" s="27" t="s">
        <v>3</v>
      </c>
      <c r="AR14" s="23"/>
      <c r="BS14" s="20" t="s">
        <v>7</v>
      </c>
    </row>
    <row r="15" s="1" customFormat="1" ht="6.96" customHeight="1">
      <c r="B15" s="23"/>
      <c r="AR15" s="23"/>
      <c r="BS15" s="20" t="s">
        <v>4</v>
      </c>
    </row>
    <row r="16" s="1" customFormat="1" ht="12" customHeight="1">
      <c r="B16" s="23"/>
      <c r="D16" s="30" t="s">
        <v>36</v>
      </c>
      <c r="AK16" s="30" t="s">
        <v>30</v>
      </c>
      <c r="AN16" s="27" t="s">
        <v>3</v>
      </c>
      <c r="AR16" s="23"/>
      <c r="BS16" s="20" t="s">
        <v>4</v>
      </c>
    </row>
    <row r="17" s="1" customFormat="1" ht="18.48" customHeight="1">
      <c r="B17" s="23"/>
      <c r="E17" s="27" t="s">
        <v>37</v>
      </c>
      <c r="AK17" s="30" t="s">
        <v>33</v>
      </c>
      <c r="AN17" s="27" t="s">
        <v>3</v>
      </c>
      <c r="AR17" s="23"/>
      <c r="BS17" s="20" t="s">
        <v>38</v>
      </c>
    </row>
    <row r="18" s="1" customFormat="1" ht="6.96" customHeight="1">
      <c r="B18" s="23"/>
      <c r="AR18" s="23"/>
      <c r="BS18" s="20" t="s">
        <v>7</v>
      </c>
    </row>
    <row r="19" s="1" customFormat="1" ht="12" customHeight="1">
      <c r="B19" s="23"/>
      <c r="D19" s="30" t="s">
        <v>39</v>
      </c>
      <c r="AK19" s="30" t="s">
        <v>30</v>
      </c>
      <c r="AN19" s="27" t="s">
        <v>40</v>
      </c>
      <c r="AR19" s="23"/>
      <c r="BS19" s="20" t="s">
        <v>7</v>
      </c>
    </row>
    <row r="20" s="1" customFormat="1" ht="18.48" customHeight="1">
      <c r="B20" s="23"/>
      <c r="E20" s="27" t="s">
        <v>41</v>
      </c>
      <c r="AK20" s="30" t="s">
        <v>33</v>
      </c>
      <c r="AN20" s="27" t="s">
        <v>3</v>
      </c>
      <c r="AR20" s="23"/>
      <c r="BS20" s="20" t="s">
        <v>38</v>
      </c>
    </row>
    <row r="21" s="1" customFormat="1" ht="6.96" customHeight="1">
      <c r="B21" s="23"/>
      <c r="AR21" s="23"/>
    </row>
    <row r="22" s="1" customFormat="1" ht="12" customHeight="1">
      <c r="B22" s="23"/>
      <c r="D22" s="30" t="s">
        <v>42</v>
      </c>
      <c r="AR22" s="23"/>
    </row>
    <row r="23" s="1" customFormat="1" ht="47.25" customHeight="1">
      <c r="B23" s="23"/>
      <c r="E23" s="32" t="s">
        <v>43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23"/>
    </row>
    <row r="24" s="1" customFormat="1" ht="6.96" customHeight="1">
      <c r="B24" s="23"/>
      <c r="AR24" s="23"/>
    </row>
    <row r="25" s="1" customFormat="1" ht="6.96" customHeight="1">
      <c r="B25" s="2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23"/>
    </row>
    <row r="26" s="2" customFormat="1" ht="25.92" customHeight="1">
      <c r="A26" s="34"/>
      <c r="B26" s="35"/>
      <c r="C26" s="34"/>
      <c r="D26" s="36" t="s">
        <v>44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3766374.0299999998</v>
      </c>
      <c r="AL26" s="37"/>
      <c r="AM26" s="37"/>
      <c r="AN26" s="37"/>
      <c r="AO26" s="37"/>
      <c r="AP26" s="34"/>
      <c r="AQ26" s="34"/>
      <c r="AR26" s="35"/>
      <c r="BE26" s="34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34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45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46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47</v>
      </c>
      <c r="AL28" s="39"/>
      <c r="AM28" s="39"/>
      <c r="AN28" s="39"/>
      <c r="AO28" s="39"/>
      <c r="AP28" s="34"/>
      <c r="AQ28" s="34"/>
      <c r="AR28" s="35"/>
      <c r="BE28" s="34"/>
    </row>
    <row r="29" s="3" customFormat="1" ht="14.4" customHeight="1">
      <c r="A29" s="3"/>
      <c r="B29" s="40"/>
      <c r="C29" s="3"/>
      <c r="D29" s="30" t="s">
        <v>48</v>
      </c>
      <c r="E29" s="3"/>
      <c r="F29" s="30" t="s">
        <v>49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ROUND(AZ54, 2)</f>
        <v>3766374.0299999998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ROUND(AV54, 2)</f>
        <v>790938.55000000005</v>
      </c>
      <c r="AL29" s="3"/>
      <c r="AM29" s="3"/>
      <c r="AN29" s="3"/>
      <c r="AO29" s="3"/>
      <c r="AP29" s="3"/>
      <c r="AQ29" s="3"/>
      <c r="AR29" s="40"/>
      <c r="BE29" s="3"/>
    </row>
    <row r="30" s="3" customFormat="1" ht="14.4" customHeight="1">
      <c r="A30" s="3"/>
      <c r="B30" s="40"/>
      <c r="C30" s="3"/>
      <c r="D30" s="3"/>
      <c r="E30" s="3"/>
      <c r="F30" s="30" t="s">
        <v>50</v>
      </c>
      <c r="G30" s="3"/>
      <c r="H30" s="3"/>
      <c r="I30" s="3"/>
      <c r="J30" s="3"/>
      <c r="K30" s="3"/>
      <c r="L30" s="41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ROUND(BA54,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ROUND(AW54, 2)</f>
        <v>0</v>
      </c>
      <c r="AL30" s="3"/>
      <c r="AM30" s="3"/>
      <c r="AN30" s="3"/>
      <c r="AO30" s="3"/>
      <c r="AP30" s="3"/>
      <c r="AQ30" s="3"/>
      <c r="AR30" s="40"/>
      <c r="BE30" s="3"/>
    </row>
    <row r="31" hidden="1" s="3" customFormat="1" ht="14.4" customHeight="1">
      <c r="A31" s="3"/>
      <c r="B31" s="40"/>
      <c r="C31" s="3"/>
      <c r="D31" s="3"/>
      <c r="E31" s="3"/>
      <c r="F31" s="30" t="s">
        <v>51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ROUND(BB54,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3"/>
    </row>
    <row r="32" hidden="1" s="3" customFormat="1" ht="14.4" customHeight="1">
      <c r="A32" s="3"/>
      <c r="B32" s="40"/>
      <c r="C32" s="3"/>
      <c r="D32" s="3"/>
      <c r="E32" s="3"/>
      <c r="F32" s="30" t="s">
        <v>52</v>
      </c>
      <c r="G32" s="3"/>
      <c r="H32" s="3"/>
      <c r="I32" s="3"/>
      <c r="J32" s="3"/>
      <c r="K32" s="3"/>
      <c r="L32" s="41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ROUND(BC54,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3"/>
    </row>
    <row r="33" hidden="1" s="3" customFormat="1" ht="14.4" customHeight="1">
      <c r="A33" s="3"/>
      <c r="B33" s="40"/>
      <c r="C33" s="3"/>
      <c r="D33" s="3"/>
      <c r="E33" s="3"/>
      <c r="F33" s="30" t="s">
        <v>53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ROUND(BD54,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34"/>
    </row>
    <row r="35" s="2" customFormat="1" ht="25.92" customHeight="1">
      <c r="A35" s="34"/>
      <c r="B35" s="35"/>
      <c r="C35" s="43"/>
      <c r="D35" s="44" t="s">
        <v>54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55</v>
      </c>
      <c r="U35" s="45"/>
      <c r="V35" s="45"/>
      <c r="W35" s="45"/>
      <c r="X35" s="47" t="s">
        <v>56</v>
      </c>
      <c r="Y35" s="45"/>
      <c r="Z35" s="45"/>
      <c r="AA35" s="45"/>
      <c r="AB35" s="45"/>
      <c r="AC35" s="45"/>
      <c r="AD35" s="45"/>
      <c r="AE35" s="45"/>
      <c r="AF35" s="45"/>
      <c r="AG35" s="45"/>
      <c r="AH35" s="45"/>
      <c r="AI35" s="45"/>
      <c r="AJ35" s="45"/>
      <c r="AK35" s="48">
        <f>SUM(AK26:AK33)</f>
        <v>4557312.5800000001</v>
      </c>
      <c r="AL35" s="45"/>
      <c r="AM35" s="45"/>
      <c r="AN35" s="45"/>
      <c r="AO35" s="49"/>
      <c r="AP35" s="43"/>
      <c r="AQ35" s="43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6.96" customHeight="1">
      <c r="A37" s="34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35"/>
      <c r="BE37" s="34"/>
    </row>
    <row r="41" s="2" customFormat="1" ht="6.96" customHeight="1">
      <c r="A41" s="34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35"/>
      <c r="BE41" s="34"/>
    </row>
    <row r="42" s="2" customFormat="1" ht="24.96" customHeight="1">
      <c r="A42" s="34"/>
      <c r="B42" s="35"/>
      <c r="C42" s="24" t="s">
        <v>57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5"/>
      <c r="BE42" s="34"/>
    </row>
    <row r="43" s="2" customFormat="1" ht="6.96" customHeight="1">
      <c r="A43" s="34"/>
      <c r="B43" s="35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5"/>
      <c r="BE43" s="34"/>
    </row>
    <row r="44" s="4" customFormat="1" ht="12" customHeight="1">
      <c r="A44" s="4"/>
      <c r="B44" s="54"/>
      <c r="C44" s="30" t="s">
        <v>13</v>
      </c>
      <c r="D44" s="4"/>
      <c r="E44" s="4"/>
      <c r="F44" s="4"/>
      <c r="G44" s="4"/>
      <c r="H44" s="4"/>
      <c r="I44" s="4"/>
      <c r="J44" s="4"/>
      <c r="K44" s="4"/>
      <c r="L44" s="4" t="str">
        <f>K5</f>
        <v>2025009R01</v>
      </c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4"/>
      <c r="BE44" s="4"/>
    </row>
    <row r="45" s="5" customFormat="1" ht="36.96" customHeight="1">
      <c r="A45" s="5"/>
      <c r="B45" s="55"/>
      <c r="C45" s="56" t="s">
        <v>15</v>
      </c>
      <c r="D45" s="5"/>
      <c r="E45" s="5"/>
      <c r="F45" s="5"/>
      <c r="G45" s="5"/>
      <c r="H45" s="5"/>
      <c r="I45" s="5"/>
      <c r="J45" s="5"/>
      <c r="K45" s="5"/>
      <c r="L45" s="57" t="str">
        <f>K6</f>
        <v>Přípojka vody a NN pro multif. připoj. body v ul. Masarykova. ML</v>
      </c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5"/>
      <c r="BE45" s="5"/>
    </row>
    <row r="46" s="2" customFormat="1" ht="6.96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5"/>
      <c r="BE46" s="34"/>
    </row>
    <row r="47" s="2" customFormat="1" ht="12" customHeight="1">
      <c r="A47" s="34"/>
      <c r="B47" s="35"/>
      <c r="C47" s="30" t="s">
        <v>21</v>
      </c>
      <c r="D47" s="34"/>
      <c r="E47" s="34"/>
      <c r="F47" s="34"/>
      <c r="G47" s="34"/>
      <c r="H47" s="34"/>
      <c r="I47" s="34"/>
      <c r="J47" s="34"/>
      <c r="K47" s="34"/>
      <c r="L47" s="58" t="str">
        <f>IF(K8="","",K8)</f>
        <v>p.č. 73/1, 169, 78/1, k.ú. Mariánské Lázně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0" t="s">
        <v>23</v>
      </c>
      <c r="AJ47" s="34"/>
      <c r="AK47" s="34"/>
      <c r="AL47" s="34"/>
      <c r="AM47" s="59" t="str">
        <f>IF(AN8= "","",AN8)</f>
        <v>10. 9. 2025</v>
      </c>
      <c r="AN47" s="59"/>
      <c r="AO47" s="34"/>
      <c r="AP47" s="34"/>
      <c r="AQ47" s="34"/>
      <c r="AR47" s="35"/>
      <c r="BE47" s="34"/>
    </row>
    <row r="48" s="2" customFormat="1" ht="6.96" customHeight="1">
      <c r="A48" s="34"/>
      <c r="B48" s="35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5"/>
      <c r="BE48" s="34"/>
    </row>
    <row r="49" s="2" customFormat="1" ht="25.65" customHeight="1">
      <c r="A49" s="34"/>
      <c r="B49" s="35"/>
      <c r="C49" s="30" t="s">
        <v>29</v>
      </c>
      <c r="D49" s="34"/>
      <c r="E49" s="34"/>
      <c r="F49" s="34"/>
      <c r="G49" s="34"/>
      <c r="H49" s="34"/>
      <c r="I49" s="34"/>
      <c r="J49" s="34"/>
      <c r="K49" s="34"/>
      <c r="L49" s="4" t="str">
        <f>IF(E11= "","",E11)</f>
        <v>Město Mariánské Lázně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0" t="s">
        <v>36</v>
      </c>
      <c r="AJ49" s="34"/>
      <c r="AK49" s="34"/>
      <c r="AL49" s="34"/>
      <c r="AM49" s="60" t="str">
        <f>IF(E17="","",E17)</f>
        <v>PK Beránek &amp; Hradil, Svobody 7/1, 350 02, Cheb</v>
      </c>
      <c r="AN49" s="4"/>
      <c r="AO49" s="4"/>
      <c r="AP49" s="4"/>
      <c r="AQ49" s="34"/>
      <c r="AR49" s="35"/>
      <c r="AS49" s="61" t="s">
        <v>58</v>
      </c>
      <c r="AT49" s="62"/>
      <c r="AU49" s="63"/>
      <c r="AV49" s="63"/>
      <c r="AW49" s="63"/>
      <c r="AX49" s="63"/>
      <c r="AY49" s="63"/>
      <c r="AZ49" s="63"/>
      <c r="BA49" s="63"/>
      <c r="BB49" s="63"/>
      <c r="BC49" s="63"/>
      <c r="BD49" s="64"/>
      <c r="BE49" s="34"/>
    </row>
    <row r="50" s="2" customFormat="1" ht="15.15" customHeight="1">
      <c r="A50" s="34"/>
      <c r="B50" s="35"/>
      <c r="C50" s="30" t="s">
        <v>34</v>
      </c>
      <c r="D50" s="34"/>
      <c r="E50" s="34"/>
      <c r="F50" s="34"/>
      <c r="G50" s="34"/>
      <c r="H50" s="34"/>
      <c r="I50" s="34"/>
      <c r="J50" s="34"/>
      <c r="K50" s="34"/>
      <c r="L50" s="4" t="str">
        <f>IF(E14="","",E14)</f>
        <v xml:space="preserve"> </v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0" t="s">
        <v>39</v>
      </c>
      <c r="AJ50" s="34"/>
      <c r="AK50" s="34"/>
      <c r="AL50" s="34"/>
      <c r="AM50" s="60" t="str">
        <f>IF(E20="","",E20)</f>
        <v>Jakub Vilingr</v>
      </c>
      <c r="AN50" s="4"/>
      <c r="AO50" s="4"/>
      <c r="AP50" s="4"/>
      <c r="AQ50" s="34"/>
      <c r="AR50" s="35"/>
      <c r="AS50" s="65"/>
      <c r="AT50" s="66"/>
      <c r="AU50" s="67"/>
      <c r="AV50" s="67"/>
      <c r="AW50" s="67"/>
      <c r="AX50" s="67"/>
      <c r="AY50" s="67"/>
      <c r="AZ50" s="67"/>
      <c r="BA50" s="67"/>
      <c r="BB50" s="67"/>
      <c r="BC50" s="67"/>
      <c r="BD50" s="68"/>
      <c r="BE50" s="34"/>
    </row>
    <row r="51" s="2" customFormat="1" ht="10.8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5"/>
      <c r="AS51" s="65"/>
      <c r="AT51" s="66"/>
      <c r="AU51" s="67"/>
      <c r="AV51" s="67"/>
      <c r="AW51" s="67"/>
      <c r="AX51" s="67"/>
      <c r="AY51" s="67"/>
      <c r="AZ51" s="67"/>
      <c r="BA51" s="67"/>
      <c r="BB51" s="67"/>
      <c r="BC51" s="67"/>
      <c r="BD51" s="68"/>
      <c r="BE51" s="34"/>
    </row>
    <row r="52" s="2" customFormat="1" ht="29.28" customHeight="1">
      <c r="A52" s="34"/>
      <c r="B52" s="35"/>
      <c r="C52" s="69" t="s">
        <v>59</v>
      </c>
      <c r="D52" s="70"/>
      <c r="E52" s="70"/>
      <c r="F52" s="70"/>
      <c r="G52" s="70"/>
      <c r="H52" s="71"/>
      <c r="I52" s="72" t="s">
        <v>60</v>
      </c>
      <c r="J52" s="70"/>
      <c r="K52" s="70"/>
      <c r="L52" s="70"/>
      <c r="M52" s="70"/>
      <c r="N52" s="70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0"/>
      <c r="AD52" s="70"/>
      <c r="AE52" s="70"/>
      <c r="AF52" s="70"/>
      <c r="AG52" s="73" t="s">
        <v>61</v>
      </c>
      <c r="AH52" s="70"/>
      <c r="AI52" s="70"/>
      <c r="AJ52" s="70"/>
      <c r="AK52" s="70"/>
      <c r="AL52" s="70"/>
      <c r="AM52" s="70"/>
      <c r="AN52" s="72" t="s">
        <v>62</v>
      </c>
      <c r="AO52" s="70"/>
      <c r="AP52" s="70"/>
      <c r="AQ52" s="74" t="s">
        <v>63</v>
      </c>
      <c r="AR52" s="35"/>
      <c r="AS52" s="75" t="s">
        <v>64</v>
      </c>
      <c r="AT52" s="76" t="s">
        <v>65</v>
      </c>
      <c r="AU52" s="76" t="s">
        <v>66</v>
      </c>
      <c r="AV52" s="76" t="s">
        <v>67</v>
      </c>
      <c r="AW52" s="76" t="s">
        <v>68</v>
      </c>
      <c r="AX52" s="76" t="s">
        <v>69</v>
      </c>
      <c r="AY52" s="76" t="s">
        <v>70</v>
      </c>
      <c r="AZ52" s="76" t="s">
        <v>71</v>
      </c>
      <c r="BA52" s="76" t="s">
        <v>72</v>
      </c>
      <c r="BB52" s="76" t="s">
        <v>73</v>
      </c>
      <c r="BC52" s="76" t="s">
        <v>74</v>
      </c>
      <c r="BD52" s="77" t="s">
        <v>75</v>
      </c>
      <c r="BE52" s="34"/>
    </row>
    <row r="53" s="2" customFormat="1" ht="10.8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5"/>
      <c r="AS53" s="78"/>
      <c r="AT53" s="79"/>
      <c r="AU53" s="79"/>
      <c r="AV53" s="79"/>
      <c r="AW53" s="79"/>
      <c r="AX53" s="79"/>
      <c r="AY53" s="79"/>
      <c r="AZ53" s="79"/>
      <c r="BA53" s="79"/>
      <c r="BB53" s="79"/>
      <c r="BC53" s="79"/>
      <c r="BD53" s="80"/>
      <c r="BE53" s="34"/>
    </row>
    <row r="54" s="6" customFormat="1" ht="32.4" customHeight="1">
      <c r="A54" s="6"/>
      <c r="B54" s="81"/>
      <c r="C54" s="82" t="s">
        <v>76</v>
      </c>
      <c r="D54" s="83"/>
      <c r="E54" s="83"/>
      <c r="F54" s="83"/>
      <c r="G54" s="83"/>
      <c r="H54" s="83"/>
      <c r="I54" s="83"/>
      <c r="J54" s="83"/>
      <c r="K54" s="83"/>
      <c r="L54" s="83"/>
      <c r="M54" s="83"/>
      <c r="N54" s="83"/>
      <c r="O54" s="83"/>
      <c r="P54" s="83"/>
      <c r="Q54" s="83"/>
      <c r="R54" s="83"/>
      <c r="S54" s="83"/>
      <c r="T54" s="83"/>
      <c r="U54" s="83"/>
      <c r="V54" s="83"/>
      <c r="W54" s="83"/>
      <c r="X54" s="83"/>
      <c r="Y54" s="83"/>
      <c r="Z54" s="83"/>
      <c r="AA54" s="83"/>
      <c r="AB54" s="83"/>
      <c r="AC54" s="83"/>
      <c r="AD54" s="83"/>
      <c r="AE54" s="83"/>
      <c r="AF54" s="83"/>
      <c r="AG54" s="84">
        <f>ROUND(SUM(AG55:AG57),2)</f>
        <v>3766374.0299999998</v>
      </c>
      <c r="AH54" s="84"/>
      <c r="AI54" s="84"/>
      <c r="AJ54" s="84"/>
      <c r="AK54" s="84"/>
      <c r="AL54" s="84"/>
      <c r="AM54" s="84"/>
      <c r="AN54" s="85">
        <f>SUM(AG54,AT54)</f>
        <v>4557312.5800000001</v>
      </c>
      <c r="AO54" s="85"/>
      <c r="AP54" s="85"/>
      <c r="AQ54" s="86" t="s">
        <v>3</v>
      </c>
      <c r="AR54" s="81"/>
      <c r="AS54" s="87">
        <f>ROUND(SUM(AS55:AS57),2)</f>
        <v>0</v>
      </c>
      <c r="AT54" s="88">
        <f>ROUND(SUM(AV54:AW54),2)</f>
        <v>790938.55000000005</v>
      </c>
      <c r="AU54" s="89">
        <f>ROUND(SUM(AU55:AU57),5)</f>
        <v>2068.2085499999998</v>
      </c>
      <c r="AV54" s="88">
        <f>ROUND(AZ54*L29,2)</f>
        <v>790938.55000000005</v>
      </c>
      <c r="AW54" s="88">
        <f>ROUND(BA54*L30,2)</f>
        <v>0</v>
      </c>
      <c r="AX54" s="88">
        <f>ROUND(BB54*L29,2)</f>
        <v>0</v>
      </c>
      <c r="AY54" s="88">
        <f>ROUND(BC54*L30,2)</f>
        <v>0</v>
      </c>
      <c r="AZ54" s="88">
        <f>ROUND(SUM(AZ55:AZ57),2)</f>
        <v>3766374.0299999998</v>
      </c>
      <c r="BA54" s="88">
        <f>ROUND(SUM(BA55:BA57),2)</f>
        <v>0</v>
      </c>
      <c r="BB54" s="88">
        <f>ROUND(SUM(BB55:BB57),2)</f>
        <v>0</v>
      </c>
      <c r="BC54" s="88">
        <f>ROUND(SUM(BC55:BC57),2)</f>
        <v>0</v>
      </c>
      <c r="BD54" s="90">
        <f>ROUND(SUM(BD55:BD57),2)</f>
        <v>0</v>
      </c>
      <c r="BE54" s="6"/>
      <c r="BS54" s="91" t="s">
        <v>77</v>
      </c>
      <c r="BT54" s="91" t="s">
        <v>78</v>
      </c>
      <c r="BU54" s="92" t="s">
        <v>79</v>
      </c>
      <c r="BV54" s="91" t="s">
        <v>80</v>
      </c>
      <c r="BW54" s="91" t="s">
        <v>5</v>
      </c>
      <c r="BX54" s="91" t="s">
        <v>81</v>
      </c>
      <c r="CL54" s="91" t="s">
        <v>18</v>
      </c>
    </row>
    <row r="55" s="7" customFormat="1" ht="16.5" customHeight="1">
      <c r="A55" s="93" t="s">
        <v>82</v>
      </c>
      <c r="B55" s="94"/>
      <c r="C55" s="95"/>
      <c r="D55" s="96" t="s">
        <v>83</v>
      </c>
      <c r="E55" s="96"/>
      <c r="F55" s="96"/>
      <c r="G55" s="96"/>
      <c r="H55" s="96"/>
      <c r="I55" s="97"/>
      <c r="J55" s="96" t="s">
        <v>84</v>
      </c>
      <c r="K55" s="96"/>
      <c r="L55" s="96"/>
      <c r="M55" s="96"/>
      <c r="N55" s="96"/>
      <c r="O55" s="96"/>
      <c r="P55" s="96"/>
      <c r="Q55" s="96"/>
      <c r="R55" s="96"/>
      <c r="S55" s="96"/>
      <c r="T55" s="96"/>
      <c r="U55" s="96"/>
      <c r="V55" s="96"/>
      <c r="W55" s="96"/>
      <c r="X55" s="96"/>
      <c r="Y55" s="96"/>
      <c r="Z55" s="96"/>
      <c r="AA55" s="96"/>
      <c r="AB55" s="96"/>
      <c r="AC55" s="96"/>
      <c r="AD55" s="96"/>
      <c r="AE55" s="96"/>
      <c r="AF55" s="96"/>
      <c r="AG55" s="98">
        <f>'VRN - Vedlejší rozpočtové...'!J30</f>
        <v>160000</v>
      </c>
      <c r="AH55" s="97"/>
      <c r="AI55" s="97"/>
      <c r="AJ55" s="97"/>
      <c r="AK55" s="97"/>
      <c r="AL55" s="97"/>
      <c r="AM55" s="97"/>
      <c r="AN55" s="98">
        <f>SUM(AG55,AT55)</f>
        <v>193600</v>
      </c>
      <c r="AO55" s="97"/>
      <c r="AP55" s="97"/>
      <c r="AQ55" s="99" t="s">
        <v>85</v>
      </c>
      <c r="AR55" s="94"/>
      <c r="AS55" s="100">
        <v>0</v>
      </c>
      <c r="AT55" s="101">
        <f>ROUND(SUM(AV55:AW55),2)</f>
        <v>33600</v>
      </c>
      <c r="AU55" s="102">
        <f>'VRN - Vedlejší rozpočtové...'!P82</f>
        <v>0</v>
      </c>
      <c r="AV55" s="101">
        <f>'VRN - Vedlejší rozpočtové...'!J33</f>
        <v>33600</v>
      </c>
      <c r="AW55" s="101">
        <f>'VRN - Vedlejší rozpočtové...'!J34</f>
        <v>0</v>
      </c>
      <c r="AX55" s="101">
        <f>'VRN - Vedlejší rozpočtové...'!J35</f>
        <v>0</v>
      </c>
      <c r="AY55" s="101">
        <f>'VRN - Vedlejší rozpočtové...'!J36</f>
        <v>0</v>
      </c>
      <c r="AZ55" s="101">
        <f>'VRN - Vedlejší rozpočtové...'!F33</f>
        <v>160000</v>
      </c>
      <c r="BA55" s="101">
        <f>'VRN - Vedlejší rozpočtové...'!F34</f>
        <v>0</v>
      </c>
      <c r="BB55" s="101">
        <f>'VRN - Vedlejší rozpočtové...'!F35</f>
        <v>0</v>
      </c>
      <c r="BC55" s="101">
        <f>'VRN - Vedlejší rozpočtové...'!F36</f>
        <v>0</v>
      </c>
      <c r="BD55" s="103">
        <f>'VRN - Vedlejší rozpočtové...'!F37</f>
        <v>0</v>
      </c>
      <c r="BE55" s="7"/>
      <c r="BT55" s="104" t="s">
        <v>86</v>
      </c>
      <c r="BV55" s="104" t="s">
        <v>80</v>
      </c>
      <c r="BW55" s="104" t="s">
        <v>87</v>
      </c>
      <c r="BX55" s="104" t="s">
        <v>5</v>
      </c>
      <c r="CL55" s="104" t="s">
        <v>18</v>
      </c>
      <c r="CM55" s="104" t="s">
        <v>88</v>
      </c>
    </row>
    <row r="56" s="7" customFormat="1" ht="16.5" customHeight="1">
      <c r="A56" s="93" t="s">
        <v>82</v>
      </c>
      <c r="B56" s="94"/>
      <c r="C56" s="95"/>
      <c r="D56" s="96" t="s">
        <v>89</v>
      </c>
      <c r="E56" s="96"/>
      <c r="F56" s="96"/>
      <c r="G56" s="96"/>
      <c r="H56" s="96"/>
      <c r="I56" s="97"/>
      <c r="J56" s="96" t="s">
        <v>90</v>
      </c>
      <c r="K56" s="96"/>
      <c r="L56" s="96"/>
      <c r="M56" s="96"/>
      <c r="N56" s="96"/>
      <c r="O56" s="96"/>
      <c r="P56" s="96"/>
      <c r="Q56" s="96"/>
      <c r="R56" s="96"/>
      <c r="S56" s="96"/>
      <c r="T56" s="96"/>
      <c r="U56" s="96"/>
      <c r="V56" s="96"/>
      <c r="W56" s="96"/>
      <c r="X56" s="96"/>
      <c r="Y56" s="96"/>
      <c r="Z56" s="96"/>
      <c r="AA56" s="96"/>
      <c r="AB56" s="96"/>
      <c r="AC56" s="96"/>
      <c r="AD56" s="96"/>
      <c r="AE56" s="96"/>
      <c r="AF56" s="96"/>
      <c r="AG56" s="98">
        <f>'ARS - Stavebně konstrukčn...'!J30</f>
        <v>1415881.1299999999</v>
      </c>
      <c r="AH56" s="97"/>
      <c r="AI56" s="97"/>
      <c r="AJ56" s="97"/>
      <c r="AK56" s="97"/>
      <c r="AL56" s="97"/>
      <c r="AM56" s="97"/>
      <c r="AN56" s="98">
        <f>SUM(AG56,AT56)</f>
        <v>1713216.1699999999</v>
      </c>
      <c r="AO56" s="97"/>
      <c r="AP56" s="97"/>
      <c r="AQ56" s="99" t="s">
        <v>85</v>
      </c>
      <c r="AR56" s="94"/>
      <c r="AS56" s="100">
        <v>0</v>
      </c>
      <c r="AT56" s="101">
        <f>ROUND(SUM(AV56:AW56),2)</f>
        <v>297335.03999999998</v>
      </c>
      <c r="AU56" s="102">
        <f>'ARS - Stavebně konstrukčn...'!P88</f>
        <v>1504.6025309999998</v>
      </c>
      <c r="AV56" s="101">
        <f>'ARS - Stavebně konstrukčn...'!J33</f>
        <v>297335.03999999998</v>
      </c>
      <c r="AW56" s="101">
        <f>'ARS - Stavebně konstrukčn...'!J34</f>
        <v>0</v>
      </c>
      <c r="AX56" s="101">
        <f>'ARS - Stavebně konstrukčn...'!J35</f>
        <v>0</v>
      </c>
      <c r="AY56" s="101">
        <f>'ARS - Stavebně konstrukčn...'!J36</f>
        <v>0</v>
      </c>
      <c r="AZ56" s="101">
        <f>'ARS - Stavebně konstrukčn...'!F33</f>
        <v>1415881.1299999999</v>
      </c>
      <c r="BA56" s="101">
        <f>'ARS - Stavebně konstrukčn...'!F34</f>
        <v>0</v>
      </c>
      <c r="BB56" s="101">
        <f>'ARS - Stavebně konstrukčn...'!F35</f>
        <v>0</v>
      </c>
      <c r="BC56" s="101">
        <f>'ARS - Stavebně konstrukčn...'!F36</f>
        <v>0</v>
      </c>
      <c r="BD56" s="103">
        <f>'ARS - Stavebně konstrukčn...'!F37</f>
        <v>0</v>
      </c>
      <c r="BE56" s="7"/>
      <c r="BT56" s="104" t="s">
        <v>86</v>
      </c>
      <c r="BV56" s="104" t="s">
        <v>80</v>
      </c>
      <c r="BW56" s="104" t="s">
        <v>91</v>
      </c>
      <c r="BX56" s="104" t="s">
        <v>5</v>
      </c>
      <c r="CL56" s="104" t="s">
        <v>18</v>
      </c>
      <c r="CM56" s="104" t="s">
        <v>88</v>
      </c>
    </row>
    <row r="57" s="7" customFormat="1" ht="16.5" customHeight="1">
      <c r="A57" s="93" t="s">
        <v>82</v>
      </c>
      <c r="B57" s="94"/>
      <c r="C57" s="95"/>
      <c r="D57" s="96" t="s">
        <v>92</v>
      </c>
      <c r="E57" s="96"/>
      <c r="F57" s="96"/>
      <c r="G57" s="96"/>
      <c r="H57" s="96"/>
      <c r="I57" s="97"/>
      <c r="J57" s="96" t="s">
        <v>93</v>
      </c>
      <c r="K57" s="96"/>
      <c r="L57" s="96"/>
      <c r="M57" s="96"/>
      <c r="N57" s="96"/>
      <c r="O57" s="96"/>
      <c r="P57" s="96"/>
      <c r="Q57" s="96"/>
      <c r="R57" s="96"/>
      <c r="S57" s="96"/>
      <c r="T57" s="96"/>
      <c r="U57" s="96"/>
      <c r="V57" s="96"/>
      <c r="W57" s="96"/>
      <c r="X57" s="96"/>
      <c r="Y57" s="96"/>
      <c r="Z57" s="96"/>
      <c r="AA57" s="96"/>
      <c r="AB57" s="96"/>
      <c r="AC57" s="96"/>
      <c r="AD57" s="96"/>
      <c r="AE57" s="96"/>
      <c r="AF57" s="96"/>
      <c r="AG57" s="98">
        <f>'EIS - Elektroinstalace'!J30</f>
        <v>2190492.8999999999</v>
      </c>
      <c r="AH57" s="97"/>
      <c r="AI57" s="97"/>
      <c r="AJ57" s="97"/>
      <c r="AK57" s="97"/>
      <c r="AL57" s="97"/>
      <c r="AM57" s="97"/>
      <c r="AN57" s="98">
        <f>SUM(AG57,AT57)</f>
        <v>2650496.4100000001</v>
      </c>
      <c r="AO57" s="97"/>
      <c r="AP57" s="97"/>
      <c r="AQ57" s="99" t="s">
        <v>85</v>
      </c>
      <c r="AR57" s="94"/>
      <c r="AS57" s="105">
        <v>0</v>
      </c>
      <c r="AT57" s="106">
        <f>ROUND(SUM(AV57:AW57),2)</f>
        <v>460003.51000000001</v>
      </c>
      <c r="AU57" s="107">
        <f>'EIS - Elektroinstalace'!P84</f>
        <v>563.60602300000005</v>
      </c>
      <c r="AV57" s="106">
        <f>'EIS - Elektroinstalace'!J33</f>
        <v>460003.51000000001</v>
      </c>
      <c r="AW57" s="106">
        <f>'EIS - Elektroinstalace'!J34</f>
        <v>0</v>
      </c>
      <c r="AX57" s="106">
        <f>'EIS - Elektroinstalace'!J35</f>
        <v>0</v>
      </c>
      <c r="AY57" s="106">
        <f>'EIS - Elektroinstalace'!J36</f>
        <v>0</v>
      </c>
      <c r="AZ57" s="106">
        <f>'EIS - Elektroinstalace'!F33</f>
        <v>2190492.8999999999</v>
      </c>
      <c r="BA57" s="106">
        <f>'EIS - Elektroinstalace'!F34</f>
        <v>0</v>
      </c>
      <c r="BB57" s="106">
        <f>'EIS - Elektroinstalace'!F35</f>
        <v>0</v>
      </c>
      <c r="BC57" s="106">
        <f>'EIS - Elektroinstalace'!F36</f>
        <v>0</v>
      </c>
      <c r="BD57" s="108">
        <f>'EIS - Elektroinstalace'!F37</f>
        <v>0</v>
      </c>
      <c r="BE57" s="7"/>
      <c r="BT57" s="104" t="s">
        <v>86</v>
      </c>
      <c r="BV57" s="104" t="s">
        <v>80</v>
      </c>
      <c r="BW57" s="104" t="s">
        <v>94</v>
      </c>
      <c r="BX57" s="104" t="s">
        <v>5</v>
      </c>
      <c r="CL57" s="104" t="s">
        <v>3</v>
      </c>
      <c r="CM57" s="104" t="s">
        <v>88</v>
      </c>
    </row>
    <row r="58" s="2" customFormat="1" ht="30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34"/>
      <c r="M58" s="34"/>
      <c r="N58" s="34"/>
      <c r="O58" s="34"/>
      <c r="P58" s="34"/>
      <c r="Q58" s="34"/>
      <c r="R58" s="34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  <c r="AP58" s="34"/>
      <c r="AQ58" s="34"/>
      <c r="AR58" s="35"/>
      <c r="AS58" s="34"/>
      <c r="AT58" s="34"/>
      <c r="AU58" s="34"/>
      <c r="AV58" s="34"/>
      <c r="AW58" s="34"/>
      <c r="AX58" s="34"/>
      <c r="AY58" s="34"/>
      <c r="AZ58" s="34"/>
      <c r="BA58" s="34"/>
      <c r="BB58" s="34"/>
      <c r="BC58" s="34"/>
      <c r="BD58" s="34"/>
      <c r="BE58" s="34"/>
    </row>
    <row r="59" s="2" customFormat="1" ht="6.96" customHeight="1">
      <c r="A59" s="34"/>
      <c r="B59" s="50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  <c r="Q59" s="51"/>
      <c r="R59" s="51"/>
      <c r="S59" s="51"/>
      <c r="T59" s="51"/>
      <c r="U59" s="51"/>
      <c r="V59" s="51"/>
      <c r="W59" s="51"/>
      <c r="X59" s="51"/>
      <c r="Y59" s="51"/>
      <c r="Z59" s="51"/>
      <c r="AA59" s="51"/>
      <c r="AB59" s="51"/>
      <c r="AC59" s="51"/>
      <c r="AD59" s="51"/>
      <c r="AE59" s="51"/>
      <c r="AF59" s="51"/>
      <c r="AG59" s="51"/>
      <c r="AH59" s="51"/>
      <c r="AI59" s="51"/>
      <c r="AJ59" s="51"/>
      <c r="AK59" s="51"/>
      <c r="AL59" s="51"/>
      <c r="AM59" s="51"/>
      <c r="AN59" s="51"/>
      <c r="AO59" s="51"/>
      <c r="AP59" s="51"/>
      <c r="AQ59" s="51"/>
      <c r="AR59" s="35"/>
      <c r="AS59" s="34"/>
      <c r="AT59" s="34"/>
      <c r="AU59" s="34"/>
      <c r="AV59" s="34"/>
      <c r="AW59" s="34"/>
      <c r="AX59" s="34"/>
      <c r="AY59" s="34"/>
      <c r="AZ59" s="34"/>
      <c r="BA59" s="34"/>
      <c r="BB59" s="34"/>
      <c r="BC59" s="34"/>
      <c r="BD59" s="34"/>
      <c r="BE59" s="34"/>
    </row>
  </sheetData>
  <mergeCells count="48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VRN - Vedlejší rozpočtové...'!C2" display="/"/>
    <hyperlink ref="A56" location="'ARS - Stavebně konstrukčn...'!C2" display="/"/>
    <hyperlink ref="A57" location="'EIS - Elektroinsta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88</v>
      </c>
    </row>
    <row r="4" s="1" customFormat="1" ht="24.96" customHeight="1">
      <c r="B4" s="23"/>
      <c r="D4" s="24" t="s">
        <v>95</v>
      </c>
      <c r="L4" s="23"/>
      <c r="M4" s="110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0" t="s">
        <v>15</v>
      </c>
      <c r="L6" s="23"/>
    </row>
    <row r="7" s="1" customFormat="1" ht="16.5" customHeight="1">
      <c r="B7" s="23"/>
      <c r="E7" s="111" t="str">
        <f>'Rekapitulace stavby'!K6</f>
        <v>Přípojka vody a NN pro multif. připoj. body v ul. Masarykova. ML</v>
      </c>
      <c r="F7" s="30"/>
      <c r="G7" s="30"/>
      <c r="H7" s="30"/>
      <c r="L7" s="23"/>
    </row>
    <row r="8" s="2" customFormat="1" ht="12" customHeight="1">
      <c r="A8" s="34"/>
      <c r="B8" s="35"/>
      <c r="C8" s="34"/>
      <c r="D8" s="30" t="s">
        <v>96</v>
      </c>
      <c r="E8" s="34"/>
      <c r="F8" s="34"/>
      <c r="G8" s="34"/>
      <c r="H8" s="34"/>
      <c r="I8" s="34"/>
      <c r="J8" s="34"/>
      <c r="K8" s="34"/>
      <c r="L8" s="112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57" t="s">
        <v>97</v>
      </c>
      <c r="F9" s="34"/>
      <c r="G9" s="34"/>
      <c r="H9" s="34"/>
      <c r="I9" s="34"/>
      <c r="J9" s="34"/>
      <c r="K9" s="34"/>
      <c r="L9" s="112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112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30" t="s">
        <v>17</v>
      </c>
      <c r="E11" s="34"/>
      <c r="F11" s="27" t="s">
        <v>18</v>
      </c>
      <c r="G11" s="34"/>
      <c r="H11" s="34"/>
      <c r="I11" s="30" t="s">
        <v>19</v>
      </c>
      <c r="J11" s="27" t="s">
        <v>3</v>
      </c>
      <c r="K11" s="34"/>
      <c r="L11" s="112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30" t="s">
        <v>21</v>
      </c>
      <c r="E12" s="34"/>
      <c r="F12" s="27" t="s">
        <v>22</v>
      </c>
      <c r="G12" s="34"/>
      <c r="H12" s="34"/>
      <c r="I12" s="30" t="s">
        <v>23</v>
      </c>
      <c r="J12" s="59" t="str">
        <f>'Rekapitulace stavby'!AN8</f>
        <v>10. 9. 2025</v>
      </c>
      <c r="K12" s="34"/>
      <c r="L12" s="112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112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30" t="s">
        <v>29</v>
      </c>
      <c r="E14" s="34"/>
      <c r="F14" s="34"/>
      <c r="G14" s="34"/>
      <c r="H14" s="34"/>
      <c r="I14" s="30" t="s">
        <v>30</v>
      </c>
      <c r="J14" s="27" t="s">
        <v>31</v>
      </c>
      <c r="K14" s="34"/>
      <c r="L14" s="112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7" t="s">
        <v>32</v>
      </c>
      <c r="F15" s="34"/>
      <c r="G15" s="34"/>
      <c r="H15" s="34"/>
      <c r="I15" s="30" t="s">
        <v>33</v>
      </c>
      <c r="J15" s="27" t="s">
        <v>3</v>
      </c>
      <c r="K15" s="34"/>
      <c r="L15" s="112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112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30" t="s">
        <v>34</v>
      </c>
      <c r="E17" s="34"/>
      <c r="F17" s="34"/>
      <c r="G17" s="34"/>
      <c r="H17" s="34"/>
      <c r="I17" s="30" t="s">
        <v>30</v>
      </c>
      <c r="J17" s="27" t="str">
        <f>'Rekapitulace stavby'!AN13</f>
        <v/>
      </c>
      <c r="K17" s="34"/>
      <c r="L17" s="112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7" t="str">
        <f>'Rekapitulace stavby'!E14</f>
        <v xml:space="preserve"> </v>
      </c>
      <c r="F18" s="27"/>
      <c r="G18" s="27"/>
      <c r="H18" s="27"/>
      <c r="I18" s="30" t="s">
        <v>33</v>
      </c>
      <c r="J18" s="27" t="str">
        <f>'Rekapitulace stavby'!AN14</f>
        <v/>
      </c>
      <c r="K18" s="34"/>
      <c r="L18" s="112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112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30" t="s">
        <v>36</v>
      </c>
      <c r="E20" s="34"/>
      <c r="F20" s="34"/>
      <c r="G20" s="34"/>
      <c r="H20" s="34"/>
      <c r="I20" s="30" t="s">
        <v>30</v>
      </c>
      <c r="J20" s="27" t="s">
        <v>3</v>
      </c>
      <c r="K20" s="34"/>
      <c r="L20" s="112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7" t="s">
        <v>37</v>
      </c>
      <c r="F21" s="34"/>
      <c r="G21" s="34"/>
      <c r="H21" s="34"/>
      <c r="I21" s="30" t="s">
        <v>33</v>
      </c>
      <c r="J21" s="27" t="s">
        <v>3</v>
      </c>
      <c r="K21" s="34"/>
      <c r="L21" s="112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112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30" t="s">
        <v>39</v>
      </c>
      <c r="E23" s="34"/>
      <c r="F23" s="34"/>
      <c r="G23" s="34"/>
      <c r="H23" s="34"/>
      <c r="I23" s="30" t="s">
        <v>30</v>
      </c>
      <c r="J23" s="27" t="s">
        <v>40</v>
      </c>
      <c r="K23" s="34"/>
      <c r="L23" s="112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7" t="s">
        <v>41</v>
      </c>
      <c r="F24" s="34"/>
      <c r="G24" s="34"/>
      <c r="H24" s="34"/>
      <c r="I24" s="30" t="s">
        <v>33</v>
      </c>
      <c r="J24" s="27" t="s">
        <v>3</v>
      </c>
      <c r="K24" s="34"/>
      <c r="L24" s="112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112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30" t="s">
        <v>42</v>
      </c>
      <c r="E26" s="34"/>
      <c r="F26" s="34"/>
      <c r="G26" s="34"/>
      <c r="H26" s="34"/>
      <c r="I26" s="34"/>
      <c r="J26" s="34"/>
      <c r="K26" s="34"/>
      <c r="L26" s="112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71.25" customHeight="1">
      <c r="A27" s="113"/>
      <c r="B27" s="114"/>
      <c r="C27" s="113"/>
      <c r="D27" s="113"/>
      <c r="E27" s="32" t="s">
        <v>43</v>
      </c>
      <c r="F27" s="32"/>
      <c r="G27" s="32"/>
      <c r="H27" s="32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112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79"/>
      <c r="E29" s="79"/>
      <c r="F29" s="79"/>
      <c r="G29" s="79"/>
      <c r="H29" s="79"/>
      <c r="I29" s="79"/>
      <c r="J29" s="79"/>
      <c r="K29" s="79"/>
      <c r="L29" s="112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16" t="s">
        <v>44</v>
      </c>
      <c r="E30" s="34"/>
      <c r="F30" s="34"/>
      <c r="G30" s="34"/>
      <c r="H30" s="34"/>
      <c r="I30" s="34"/>
      <c r="J30" s="85">
        <f>ROUND(J82, 2)</f>
        <v>160000</v>
      </c>
      <c r="K30" s="34"/>
      <c r="L30" s="112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79"/>
      <c r="E31" s="79"/>
      <c r="F31" s="79"/>
      <c r="G31" s="79"/>
      <c r="H31" s="79"/>
      <c r="I31" s="79"/>
      <c r="J31" s="79"/>
      <c r="K31" s="79"/>
      <c r="L31" s="112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46</v>
      </c>
      <c r="G32" s="34"/>
      <c r="H32" s="34"/>
      <c r="I32" s="39" t="s">
        <v>45</v>
      </c>
      <c r="J32" s="39" t="s">
        <v>47</v>
      </c>
      <c r="K32" s="34"/>
      <c r="L32" s="112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17" t="s">
        <v>48</v>
      </c>
      <c r="E33" s="30" t="s">
        <v>49</v>
      </c>
      <c r="F33" s="118">
        <f>ROUND((SUM(BE82:BE98)),  2)</f>
        <v>160000</v>
      </c>
      <c r="G33" s="34"/>
      <c r="H33" s="34"/>
      <c r="I33" s="119">
        <v>0.20999999999999999</v>
      </c>
      <c r="J33" s="118">
        <f>ROUND(((SUM(BE82:BE98))*I33),  2)</f>
        <v>33600</v>
      </c>
      <c r="K33" s="34"/>
      <c r="L33" s="112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0" t="s">
        <v>50</v>
      </c>
      <c r="F34" s="118">
        <f>ROUND((SUM(BF82:BF98)),  2)</f>
        <v>0</v>
      </c>
      <c r="G34" s="34"/>
      <c r="H34" s="34"/>
      <c r="I34" s="119">
        <v>0.12</v>
      </c>
      <c r="J34" s="118">
        <f>ROUND(((SUM(BF82:BF98))*I34),  2)</f>
        <v>0</v>
      </c>
      <c r="K34" s="34"/>
      <c r="L34" s="112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30" t="s">
        <v>51</v>
      </c>
      <c r="F35" s="118">
        <f>ROUND((SUM(BG82:BG98)),  2)</f>
        <v>0</v>
      </c>
      <c r="G35" s="34"/>
      <c r="H35" s="34"/>
      <c r="I35" s="119">
        <v>0.20999999999999999</v>
      </c>
      <c r="J35" s="118">
        <f>0</f>
        <v>0</v>
      </c>
      <c r="K35" s="34"/>
      <c r="L35" s="112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30" t="s">
        <v>52</v>
      </c>
      <c r="F36" s="118">
        <f>ROUND((SUM(BH82:BH98)),  2)</f>
        <v>0</v>
      </c>
      <c r="G36" s="34"/>
      <c r="H36" s="34"/>
      <c r="I36" s="119">
        <v>0.12</v>
      </c>
      <c r="J36" s="118">
        <f>0</f>
        <v>0</v>
      </c>
      <c r="K36" s="34"/>
      <c r="L36" s="112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30" t="s">
        <v>53</v>
      </c>
      <c r="F37" s="118">
        <f>ROUND((SUM(BI82:BI98)),  2)</f>
        <v>0</v>
      </c>
      <c r="G37" s="34"/>
      <c r="H37" s="34"/>
      <c r="I37" s="119">
        <v>0</v>
      </c>
      <c r="J37" s="118">
        <f>0</f>
        <v>0</v>
      </c>
      <c r="K37" s="34"/>
      <c r="L37" s="112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112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0"/>
      <c r="D39" s="121" t="s">
        <v>54</v>
      </c>
      <c r="E39" s="71"/>
      <c r="F39" s="71"/>
      <c r="G39" s="122" t="s">
        <v>55</v>
      </c>
      <c r="H39" s="123" t="s">
        <v>56</v>
      </c>
      <c r="I39" s="71"/>
      <c r="J39" s="124">
        <f>SUM(J30:J37)</f>
        <v>193600</v>
      </c>
      <c r="K39" s="125"/>
      <c r="L39" s="112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50"/>
      <c r="C40" s="51"/>
      <c r="D40" s="51"/>
      <c r="E40" s="51"/>
      <c r="F40" s="51"/>
      <c r="G40" s="51"/>
      <c r="H40" s="51"/>
      <c r="I40" s="51"/>
      <c r="J40" s="51"/>
      <c r="K40" s="51"/>
      <c r="L40" s="112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52"/>
      <c r="C44" s="53"/>
      <c r="D44" s="53"/>
      <c r="E44" s="53"/>
      <c r="F44" s="53"/>
      <c r="G44" s="53"/>
      <c r="H44" s="53"/>
      <c r="I44" s="53"/>
      <c r="J44" s="53"/>
      <c r="K44" s="53"/>
      <c r="L44" s="112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24" t="s">
        <v>98</v>
      </c>
      <c r="D45" s="34"/>
      <c r="E45" s="34"/>
      <c r="F45" s="34"/>
      <c r="G45" s="34"/>
      <c r="H45" s="34"/>
      <c r="I45" s="34"/>
      <c r="J45" s="34"/>
      <c r="K45" s="34"/>
      <c r="L45" s="112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112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30" t="s">
        <v>15</v>
      </c>
      <c r="D47" s="34"/>
      <c r="E47" s="34"/>
      <c r="F47" s="34"/>
      <c r="G47" s="34"/>
      <c r="H47" s="34"/>
      <c r="I47" s="34"/>
      <c r="J47" s="34"/>
      <c r="K47" s="34"/>
      <c r="L47" s="112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4"/>
      <c r="D48" s="34"/>
      <c r="E48" s="111" t="str">
        <f>E7</f>
        <v>Přípojka vody a NN pro multif. připoj. body v ul. Masarykova. ML</v>
      </c>
      <c r="F48" s="30"/>
      <c r="G48" s="30"/>
      <c r="H48" s="30"/>
      <c r="I48" s="34"/>
      <c r="J48" s="34"/>
      <c r="K48" s="34"/>
      <c r="L48" s="112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30" t="s">
        <v>96</v>
      </c>
      <c r="D49" s="34"/>
      <c r="E49" s="34"/>
      <c r="F49" s="34"/>
      <c r="G49" s="34"/>
      <c r="H49" s="34"/>
      <c r="I49" s="34"/>
      <c r="J49" s="34"/>
      <c r="K49" s="34"/>
      <c r="L49" s="112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4"/>
      <c r="D50" s="34"/>
      <c r="E50" s="57" t="str">
        <f>E9</f>
        <v>VRN - Vedlejší rozpočtové náklady</v>
      </c>
      <c r="F50" s="34"/>
      <c r="G50" s="34"/>
      <c r="H50" s="34"/>
      <c r="I50" s="34"/>
      <c r="J50" s="34"/>
      <c r="K50" s="34"/>
      <c r="L50" s="112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112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30" t="s">
        <v>21</v>
      </c>
      <c r="D52" s="34"/>
      <c r="E52" s="34"/>
      <c r="F52" s="27" t="str">
        <f>F12</f>
        <v>p.č. 73/1, 169, 78/1, k.ú. Mariánské Lázně</v>
      </c>
      <c r="G52" s="34"/>
      <c r="H52" s="34"/>
      <c r="I52" s="30" t="s">
        <v>23</v>
      </c>
      <c r="J52" s="59" t="str">
        <f>IF(J12="","",J12)</f>
        <v>10. 9. 2025</v>
      </c>
      <c r="K52" s="34"/>
      <c r="L52" s="112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112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40.05" customHeight="1">
      <c r="A54" s="34"/>
      <c r="B54" s="35"/>
      <c r="C54" s="30" t="s">
        <v>29</v>
      </c>
      <c r="D54" s="34"/>
      <c r="E54" s="34"/>
      <c r="F54" s="27" t="str">
        <f>E15</f>
        <v>Město Mariánské Lázně</v>
      </c>
      <c r="G54" s="34"/>
      <c r="H54" s="34"/>
      <c r="I54" s="30" t="s">
        <v>36</v>
      </c>
      <c r="J54" s="32" t="str">
        <f>E21</f>
        <v>PK Beránek &amp; Hradil, Svobody 7/1, 350 02, Cheb</v>
      </c>
      <c r="K54" s="34"/>
      <c r="L54" s="112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30" t="s">
        <v>34</v>
      </c>
      <c r="D55" s="34"/>
      <c r="E55" s="34"/>
      <c r="F55" s="27" t="str">
        <f>IF(E18="","",E18)</f>
        <v xml:space="preserve"> </v>
      </c>
      <c r="G55" s="34"/>
      <c r="H55" s="34"/>
      <c r="I55" s="30" t="s">
        <v>39</v>
      </c>
      <c r="J55" s="32" t="str">
        <f>E24</f>
        <v>Jakub Vilingr</v>
      </c>
      <c r="K55" s="34"/>
      <c r="L55" s="112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112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26" t="s">
        <v>99</v>
      </c>
      <c r="D57" s="120"/>
      <c r="E57" s="120"/>
      <c r="F57" s="120"/>
      <c r="G57" s="120"/>
      <c r="H57" s="120"/>
      <c r="I57" s="120"/>
      <c r="J57" s="127" t="s">
        <v>100</v>
      </c>
      <c r="K57" s="120"/>
      <c r="L57" s="112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112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28" t="s">
        <v>76</v>
      </c>
      <c r="D59" s="34"/>
      <c r="E59" s="34"/>
      <c r="F59" s="34"/>
      <c r="G59" s="34"/>
      <c r="H59" s="34"/>
      <c r="I59" s="34"/>
      <c r="J59" s="85">
        <f>J82</f>
        <v>160000</v>
      </c>
      <c r="K59" s="34"/>
      <c r="L59" s="112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20" t="s">
        <v>101</v>
      </c>
    </row>
    <row r="60" s="9" customFormat="1" ht="24.96" customHeight="1">
      <c r="A60" s="9"/>
      <c r="B60" s="129"/>
      <c r="C60" s="9"/>
      <c r="D60" s="130" t="s">
        <v>97</v>
      </c>
      <c r="E60" s="131"/>
      <c r="F60" s="131"/>
      <c r="G60" s="131"/>
      <c r="H60" s="131"/>
      <c r="I60" s="131"/>
      <c r="J60" s="132">
        <f>J83</f>
        <v>160000</v>
      </c>
      <c r="K60" s="9"/>
      <c r="L60" s="12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3"/>
      <c r="C61" s="10"/>
      <c r="D61" s="134" t="s">
        <v>102</v>
      </c>
      <c r="E61" s="135"/>
      <c r="F61" s="135"/>
      <c r="G61" s="135"/>
      <c r="H61" s="135"/>
      <c r="I61" s="135"/>
      <c r="J61" s="136">
        <f>J84</f>
        <v>40000</v>
      </c>
      <c r="K61" s="10"/>
      <c r="L61" s="13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3"/>
      <c r="C62" s="10"/>
      <c r="D62" s="134" t="s">
        <v>103</v>
      </c>
      <c r="E62" s="135"/>
      <c r="F62" s="135"/>
      <c r="G62" s="135"/>
      <c r="H62" s="135"/>
      <c r="I62" s="135"/>
      <c r="J62" s="136">
        <f>J94</f>
        <v>120000</v>
      </c>
      <c r="K62" s="10"/>
      <c r="L62" s="13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34"/>
      <c r="B63" s="35"/>
      <c r="C63" s="34"/>
      <c r="D63" s="34"/>
      <c r="E63" s="34"/>
      <c r="F63" s="34"/>
      <c r="G63" s="34"/>
      <c r="H63" s="34"/>
      <c r="I63" s="34"/>
      <c r="J63" s="34"/>
      <c r="K63" s="34"/>
      <c r="L63" s="112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="2" customFormat="1" ht="6.96" customHeight="1">
      <c r="A64" s="34"/>
      <c r="B64" s="50"/>
      <c r="C64" s="51"/>
      <c r="D64" s="51"/>
      <c r="E64" s="51"/>
      <c r="F64" s="51"/>
      <c r="G64" s="51"/>
      <c r="H64" s="51"/>
      <c r="I64" s="51"/>
      <c r="J64" s="51"/>
      <c r="K64" s="51"/>
      <c r="L64" s="112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="2" customFormat="1" ht="6.96" customHeight="1">
      <c r="A68" s="34"/>
      <c r="B68" s="52"/>
      <c r="C68" s="53"/>
      <c r="D68" s="53"/>
      <c r="E68" s="53"/>
      <c r="F68" s="53"/>
      <c r="G68" s="53"/>
      <c r="H68" s="53"/>
      <c r="I68" s="53"/>
      <c r="J68" s="53"/>
      <c r="K68" s="53"/>
      <c r="L68" s="112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="2" customFormat="1" ht="24.96" customHeight="1">
      <c r="A69" s="34"/>
      <c r="B69" s="35"/>
      <c r="C69" s="24" t="s">
        <v>104</v>
      </c>
      <c r="D69" s="34"/>
      <c r="E69" s="34"/>
      <c r="F69" s="34"/>
      <c r="G69" s="34"/>
      <c r="H69" s="34"/>
      <c r="I69" s="34"/>
      <c r="J69" s="34"/>
      <c r="K69" s="34"/>
      <c r="L69" s="112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6.96" customHeight="1">
      <c r="A70" s="34"/>
      <c r="B70" s="35"/>
      <c r="C70" s="34"/>
      <c r="D70" s="34"/>
      <c r="E70" s="34"/>
      <c r="F70" s="34"/>
      <c r="G70" s="34"/>
      <c r="H70" s="34"/>
      <c r="I70" s="34"/>
      <c r="J70" s="34"/>
      <c r="K70" s="34"/>
      <c r="L70" s="112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12" customHeight="1">
      <c r="A71" s="34"/>
      <c r="B71" s="35"/>
      <c r="C71" s="30" t="s">
        <v>15</v>
      </c>
      <c r="D71" s="34"/>
      <c r="E71" s="34"/>
      <c r="F71" s="34"/>
      <c r="G71" s="34"/>
      <c r="H71" s="34"/>
      <c r="I71" s="34"/>
      <c r="J71" s="34"/>
      <c r="K71" s="34"/>
      <c r="L71" s="112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16.5" customHeight="1">
      <c r="A72" s="34"/>
      <c r="B72" s="35"/>
      <c r="C72" s="34"/>
      <c r="D72" s="34"/>
      <c r="E72" s="111" t="str">
        <f>E7</f>
        <v>Přípojka vody a NN pro multif. připoj. body v ul. Masarykova. ML</v>
      </c>
      <c r="F72" s="30"/>
      <c r="G72" s="30"/>
      <c r="H72" s="30"/>
      <c r="I72" s="34"/>
      <c r="J72" s="34"/>
      <c r="K72" s="34"/>
      <c r="L72" s="112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30" t="s">
        <v>96</v>
      </c>
      <c r="D73" s="34"/>
      <c r="E73" s="34"/>
      <c r="F73" s="34"/>
      <c r="G73" s="34"/>
      <c r="H73" s="34"/>
      <c r="I73" s="34"/>
      <c r="J73" s="34"/>
      <c r="K73" s="34"/>
      <c r="L73" s="112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6.5" customHeight="1">
      <c r="A74" s="34"/>
      <c r="B74" s="35"/>
      <c r="C74" s="34"/>
      <c r="D74" s="34"/>
      <c r="E74" s="57" t="str">
        <f>E9</f>
        <v>VRN - Vedlejší rozpočtové náklady</v>
      </c>
      <c r="F74" s="34"/>
      <c r="G74" s="34"/>
      <c r="H74" s="34"/>
      <c r="I74" s="34"/>
      <c r="J74" s="34"/>
      <c r="K74" s="34"/>
      <c r="L74" s="112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6.96" customHeight="1">
      <c r="A75" s="34"/>
      <c r="B75" s="35"/>
      <c r="C75" s="34"/>
      <c r="D75" s="34"/>
      <c r="E75" s="34"/>
      <c r="F75" s="34"/>
      <c r="G75" s="34"/>
      <c r="H75" s="34"/>
      <c r="I75" s="34"/>
      <c r="J75" s="34"/>
      <c r="K75" s="34"/>
      <c r="L75" s="112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2" customHeight="1">
      <c r="A76" s="34"/>
      <c r="B76" s="35"/>
      <c r="C76" s="30" t="s">
        <v>21</v>
      </c>
      <c r="D76" s="34"/>
      <c r="E76" s="34"/>
      <c r="F76" s="27" t="str">
        <f>F12</f>
        <v>p.č. 73/1, 169, 78/1, k.ú. Mariánské Lázně</v>
      </c>
      <c r="G76" s="34"/>
      <c r="H76" s="34"/>
      <c r="I76" s="30" t="s">
        <v>23</v>
      </c>
      <c r="J76" s="59" t="str">
        <f>IF(J12="","",J12)</f>
        <v>10. 9. 2025</v>
      </c>
      <c r="K76" s="34"/>
      <c r="L76" s="112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6.96" customHeight="1">
      <c r="A77" s="34"/>
      <c r="B77" s="35"/>
      <c r="C77" s="34"/>
      <c r="D77" s="34"/>
      <c r="E77" s="34"/>
      <c r="F77" s="34"/>
      <c r="G77" s="34"/>
      <c r="H77" s="34"/>
      <c r="I77" s="34"/>
      <c r="J77" s="34"/>
      <c r="K77" s="34"/>
      <c r="L77" s="112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40.05" customHeight="1">
      <c r="A78" s="34"/>
      <c r="B78" s="35"/>
      <c r="C78" s="30" t="s">
        <v>29</v>
      </c>
      <c r="D78" s="34"/>
      <c r="E78" s="34"/>
      <c r="F78" s="27" t="str">
        <f>E15</f>
        <v>Město Mariánské Lázně</v>
      </c>
      <c r="G78" s="34"/>
      <c r="H78" s="34"/>
      <c r="I78" s="30" t="s">
        <v>36</v>
      </c>
      <c r="J78" s="32" t="str">
        <f>E21</f>
        <v>PK Beránek &amp; Hradil, Svobody 7/1, 350 02, Cheb</v>
      </c>
      <c r="K78" s="34"/>
      <c r="L78" s="112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15.15" customHeight="1">
      <c r="A79" s="34"/>
      <c r="B79" s="35"/>
      <c r="C79" s="30" t="s">
        <v>34</v>
      </c>
      <c r="D79" s="34"/>
      <c r="E79" s="34"/>
      <c r="F79" s="27" t="str">
        <f>IF(E18="","",E18)</f>
        <v xml:space="preserve"> </v>
      </c>
      <c r="G79" s="34"/>
      <c r="H79" s="34"/>
      <c r="I79" s="30" t="s">
        <v>39</v>
      </c>
      <c r="J79" s="32" t="str">
        <f>E24</f>
        <v>Jakub Vilingr</v>
      </c>
      <c r="K79" s="34"/>
      <c r="L79" s="112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10.32" customHeight="1">
      <c r="A80" s="34"/>
      <c r="B80" s="35"/>
      <c r="C80" s="34"/>
      <c r="D80" s="34"/>
      <c r="E80" s="34"/>
      <c r="F80" s="34"/>
      <c r="G80" s="34"/>
      <c r="H80" s="34"/>
      <c r="I80" s="34"/>
      <c r="J80" s="34"/>
      <c r="K80" s="34"/>
      <c r="L80" s="112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11" customFormat="1" ht="29.28" customHeight="1">
      <c r="A81" s="137"/>
      <c r="B81" s="138"/>
      <c r="C81" s="139" t="s">
        <v>105</v>
      </c>
      <c r="D81" s="140" t="s">
        <v>63</v>
      </c>
      <c r="E81" s="140" t="s">
        <v>59</v>
      </c>
      <c r="F81" s="140" t="s">
        <v>60</v>
      </c>
      <c r="G81" s="140" t="s">
        <v>106</v>
      </c>
      <c r="H81" s="140" t="s">
        <v>107</v>
      </c>
      <c r="I81" s="140" t="s">
        <v>108</v>
      </c>
      <c r="J81" s="140" t="s">
        <v>100</v>
      </c>
      <c r="K81" s="141" t="s">
        <v>109</v>
      </c>
      <c r="L81" s="142"/>
      <c r="M81" s="75" t="s">
        <v>3</v>
      </c>
      <c r="N81" s="76" t="s">
        <v>48</v>
      </c>
      <c r="O81" s="76" t="s">
        <v>110</v>
      </c>
      <c r="P81" s="76" t="s">
        <v>111</v>
      </c>
      <c r="Q81" s="76" t="s">
        <v>112</v>
      </c>
      <c r="R81" s="76" t="s">
        <v>113</v>
      </c>
      <c r="S81" s="76" t="s">
        <v>114</v>
      </c>
      <c r="T81" s="77" t="s">
        <v>115</v>
      </c>
      <c r="U81" s="137"/>
      <c r="V81" s="137"/>
      <c r="W81" s="137"/>
      <c r="X81" s="137"/>
      <c r="Y81" s="137"/>
      <c r="Z81" s="137"/>
      <c r="AA81" s="137"/>
      <c r="AB81" s="137"/>
      <c r="AC81" s="137"/>
      <c r="AD81" s="137"/>
      <c r="AE81" s="137"/>
    </row>
    <row r="82" s="2" customFormat="1" ht="22.8" customHeight="1">
      <c r="A82" s="34"/>
      <c r="B82" s="35"/>
      <c r="C82" s="82" t="s">
        <v>116</v>
      </c>
      <c r="D82" s="34"/>
      <c r="E82" s="34"/>
      <c r="F82" s="34"/>
      <c r="G82" s="34"/>
      <c r="H82" s="34"/>
      <c r="I82" s="34"/>
      <c r="J82" s="143">
        <f>BK82</f>
        <v>160000</v>
      </c>
      <c r="K82" s="34"/>
      <c r="L82" s="35"/>
      <c r="M82" s="78"/>
      <c r="N82" s="63"/>
      <c r="O82" s="79"/>
      <c r="P82" s="144">
        <f>P83</f>
        <v>0</v>
      </c>
      <c r="Q82" s="79"/>
      <c r="R82" s="144">
        <f>R83</f>
        <v>0</v>
      </c>
      <c r="S82" s="79"/>
      <c r="T82" s="145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20" t="s">
        <v>77</v>
      </c>
      <c r="AU82" s="20" t="s">
        <v>101</v>
      </c>
      <c r="BK82" s="146">
        <f>BK83</f>
        <v>160000</v>
      </c>
    </row>
    <row r="83" s="12" customFormat="1" ht="25.92" customHeight="1">
      <c r="A83" s="12"/>
      <c r="B83" s="147"/>
      <c r="C83" s="12"/>
      <c r="D83" s="148" t="s">
        <v>77</v>
      </c>
      <c r="E83" s="149" t="s">
        <v>83</v>
      </c>
      <c r="F83" s="149" t="s">
        <v>84</v>
      </c>
      <c r="G83" s="12"/>
      <c r="H83" s="12"/>
      <c r="I83" s="12"/>
      <c r="J83" s="150">
        <f>BK83</f>
        <v>160000</v>
      </c>
      <c r="K83" s="12"/>
      <c r="L83" s="147"/>
      <c r="M83" s="151"/>
      <c r="N83" s="152"/>
      <c r="O83" s="152"/>
      <c r="P83" s="153">
        <f>P84+P94</f>
        <v>0</v>
      </c>
      <c r="Q83" s="152"/>
      <c r="R83" s="153">
        <f>R84+R94</f>
        <v>0</v>
      </c>
      <c r="S83" s="152"/>
      <c r="T83" s="154">
        <f>T84+T94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48" t="s">
        <v>117</v>
      </c>
      <c r="AT83" s="155" t="s">
        <v>77</v>
      </c>
      <c r="AU83" s="155" t="s">
        <v>78</v>
      </c>
      <c r="AY83" s="148" t="s">
        <v>118</v>
      </c>
      <c r="BK83" s="156">
        <f>BK84+BK94</f>
        <v>160000</v>
      </c>
    </row>
    <row r="84" s="12" customFormat="1" ht="22.8" customHeight="1">
      <c r="A84" s="12"/>
      <c r="B84" s="147"/>
      <c r="C84" s="12"/>
      <c r="D84" s="148" t="s">
        <v>77</v>
      </c>
      <c r="E84" s="157" t="s">
        <v>119</v>
      </c>
      <c r="F84" s="157" t="s">
        <v>120</v>
      </c>
      <c r="G84" s="12"/>
      <c r="H84" s="12"/>
      <c r="I84" s="12"/>
      <c r="J84" s="158">
        <f>BK84</f>
        <v>40000</v>
      </c>
      <c r="K84" s="12"/>
      <c r="L84" s="147"/>
      <c r="M84" s="151"/>
      <c r="N84" s="152"/>
      <c r="O84" s="152"/>
      <c r="P84" s="153">
        <f>SUM(P85:P93)</f>
        <v>0</v>
      </c>
      <c r="Q84" s="152"/>
      <c r="R84" s="153">
        <f>SUM(R85:R93)</f>
        <v>0</v>
      </c>
      <c r="S84" s="152"/>
      <c r="T84" s="154">
        <f>SUM(T85:T93)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48" t="s">
        <v>117</v>
      </c>
      <c r="AT84" s="155" t="s">
        <v>77</v>
      </c>
      <c r="AU84" s="155" t="s">
        <v>86</v>
      </c>
      <c r="AY84" s="148" t="s">
        <v>118</v>
      </c>
      <c r="BK84" s="156">
        <f>SUM(BK85:BK93)</f>
        <v>40000</v>
      </c>
    </row>
    <row r="85" s="2" customFormat="1" ht="16.5" customHeight="1">
      <c r="A85" s="34"/>
      <c r="B85" s="159"/>
      <c r="C85" s="160" t="s">
        <v>86</v>
      </c>
      <c r="D85" s="160" t="s">
        <v>121</v>
      </c>
      <c r="E85" s="161" t="s">
        <v>122</v>
      </c>
      <c r="F85" s="162" t="s">
        <v>123</v>
      </c>
      <c r="G85" s="163" t="s">
        <v>124</v>
      </c>
      <c r="H85" s="164">
        <v>1</v>
      </c>
      <c r="I85" s="165">
        <v>15000</v>
      </c>
      <c r="J85" s="165">
        <f>ROUND(I85*H85,2)</f>
        <v>15000</v>
      </c>
      <c r="K85" s="162" t="s">
        <v>125</v>
      </c>
      <c r="L85" s="35"/>
      <c r="M85" s="166" t="s">
        <v>3</v>
      </c>
      <c r="N85" s="167" t="s">
        <v>49</v>
      </c>
      <c r="O85" s="168">
        <v>0</v>
      </c>
      <c r="P85" s="168">
        <f>O85*H85</f>
        <v>0</v>
      </c>
      <c r="Q85" s="168">
        <v>0</v>
      </c>
      <c r="R85" s="168">
        <f>Q85*H85</f>
        <v>0</v>
      </c>
      <c r="S85" s="168">
        <v>0</v>
      </c>
      <c r="T85" s="169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70" t="s">
        <v>126</v>
      </c>
      <c r="AT85" s="170" t="s">
        <v>121</v>
      </c>
      <c r="AU85" s="170" t="s">
        <v>88</v>
      </c>
      <c r="AY85" s="20" t="s">
        <v>118</v>
      </c>
      <c r="BE85" s="171">
        <f>IF(N85="základní",J85,0)</f>
        <v>15000</v>
      </c>
      <c r="BF85" s="171">
        <f>IF(N85="snížená",J85,0)</f>
        <v>0</v>
      </c>
      <c r="BG85" s="171">
        <f>IF(N85="zákl. přenesená",J85,0)</f>
        <v>0</v>
      </c>
      <c r="BH85" s="171">
        <f>IF(N85="sníž. přenesená",J85,0)</f>
        <v>0</v>
      </c>
      <c r="BI85" s="171">
        <f>IF(N85="nulová",J85,0)</f>
        <v>0</v>
      </c>
      <c r="BJ85" s="20" t="s">
        <v>86</v>
      </c>
      <c r="BK85" s="171">
        <f>ROUND(I85*H85,2)</f>
        <v>15000</v>
      </c>
      <c r="BL85" s="20" t="s">
        <v>126</v>
      </c>
      <c r="BM85" s="170" t="s">
        <v>127</v>
      </c>
    </row>
    <row r="86" s="2" customFormat="1">
      <c r="A86" s="34"/>
      <c r="B86" s="35"/>
      <c r="C86" s="34"/>
      <c r="D86" s="172" t="s">
        <v>128</v>
      </c>
      <c r="E86" s="34"/>
      <c r="F86" s="173" t="s">
        <v>123</v>
      </c>
      <c r="G86" s="34"/>
      <c r="H86" s="34"/>
      <c r="I86" s="34"/>
      <c r="J86" s="34"/>
      <c r="K86" s="34"/>
      <c r="L86" s="35"/>
      <c r="M86" s="174"/>
      <c r="N86" s="175"/>
      <c r="O86" s="67"/>
      <c r="P86" s="67"/>
      <c r="Q86" s="67"/>
      <c r="R86" s="67"/>
      <c r="S86" s="67"/>
      <c r="T86" s="68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20" t="s">
        <v>128</v>
      </c>
      <c r="AU86" s="20" t="s">
        <v>88</v>
      </c>
    </row>
    <row r="87" s="2" customFormat="1">
      <c r="A87" s="34"/>
      <c r="B87" s="35"/>
      <c r="C87" s="34"/>
      <c r="D87" s="176" t="s">
        <v>129</v>
      </c>
      <c r="E87" s="34"/>
      <c r="F87" s="177" t="s">
        <v>130</v>
      </c>
      <c r="G87" s="34"/>
      <c r="H87" s="34"/>
      <c r="I87" s="34"/>
      <c r="J87" s="34"/>
      <c r="K87" s="34"/>
      <c r="L87" s="35"/>
      <c r="M87" s="174"/>
      <c r="N87" s="175"/>
      <c r="O87" s="67"/>
      <c r="P87" s="67"/>
      <c r="Q87" s="67"/>
      <c r="R87" s="67"/>
      <c r="S87" s="67"/>
      <c r="T87" s="68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20" t="s">
        <v>129</v>
      </c>
      <c r="AU87" s="20" t="s">
        <v>88</v>
      </c>
    </row>
    <row r="88" s="2" customFormat="1" ht="16.5" customHeight="1">
      <c r="A88" s="34"/>
      <c r="B88" s="159"/>
      <c r="C88" s="160" t="s">
        <v>88</v>
      </c>
      <c r="D88" s="160" t="s">
        <v>121</v>
      </c>
      <c r="E88" s="161" t="s">
        <v>131</v>
      </c>
      <c r="F88" s="162" t="s">
        <v>132</v>
      </c>
      <c r="G88" s="163" t="s">
        <v>124</v>
      </c>
      <c r="H88" s="164">
        <v>1</v>
      </c>
      <c r="I88" s="165">
        <v>15000</v>
      </c>
      <c r="J88" s="165">
        <f>ROUND(I88*H88,2)</f>
        <v>15000</v>
      </c>
      <c r="K88" s="162" t="s">
        <v>125</v>
      </c>
      <c r="L88" s="35"/>
      <c r="M88" s="166" t="s">
        <v>3</v>
      </c>
      <c r="N88" s="167" t="s">
        <v>49</v>
      </c>
      <c r="O88" s="168">
        <v>0</v>
      </c>
      <c r="P88" s="168">
        <f>O88*H88</f>
        <v>0</v>
      </c>
      <c r="Q88" s="168">
        <v>0</v>
      </c>
      <c r="R88" s="168">
        <f>Q88*H88</f>
        <v>0</v>
      </c>
      <c r="S88" s="168">
        <v>0</v>
      </c>
      <c r="T88" s="169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70" t="s">
        <v>126</v>
      </c>
      <c r="AT88" s="170" t="s">
        <v>121</v>
      </c>
      <c r="AU88" s="170" t="s">
        <v>88</v>
      </c>
      <c r="AY88" s="20" t="s">
        <v>118</v>
      </c>
      <c r="BE88" s="171">
        <f>IF(N88="základní",J88,0)</f>
        <v>15000</v>
      </c>
      <c r="BF88" s="171">
        <f>IF(N88="snížená",J88,0)</f>
        <v>0</v>
      </c>
      <c r="BG88" s="171">
        <f>IF(N88="zákl. přenesená",J88,0)</f>
        <v>0</v>
      </c>
      <c r="BH88" s="171">
        <f>IF(N88="sníž. přenesená",J88,0)</f>
        <v>0</v>
      </c>
      <c r="BI88" s="171">
        <f>IF(N88="nulová",J88,0)</f>
        <v>0</v>
      </c>
      <c r="BJ88" s="20" t="s">
        <v>86</v>
      </c>
      <c r="BK88" s="171">
        <f>ROUND(I88*H88,2)</f>
        <v>15000</v>
      </c>
      <c r="BL88" s="20" t="s">
        <v>126</v>
      </c>
      <c r="BM88" s="170" t="s">
        <v>133</v>
      </c>
    </row>
    <row r="89" s="2" customFormat="1">
      <c r="A89" s="34"/>
      <c r="B89" s="35"/>
      <c r="C89" s="34"/>
      <c r="D89" s="172" t="s">
        <v>128</v>
      </c>
      <c r="E89" s="34"/>
      <c r="F89" s="173" t="s">
        <v>132</v>
      </c>
      <c r="G89" s="34"/>
      <c r="H89" s="34"/>
      <c r="I89" s="34"/>
      <c r="J89" s="34"/>
      <c r="K89" s="34"/>
      <c r="L89" s="35"/>
      <c r="M89" s="174"/>
      <c r="N89" s="175"/>
      <c r="O89" s="67"/>
      <c r="P89" s="67"/>
      <c r="Q89" s="67"/>
      <c r="R89" s="67"/>
      <c r="S89" s="67"/>
      <c r="T89" s="68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20" t="s">
        <v>128</v>
      </c>
      <c r="AU89" s="20" t="s">
        <v>88</v>
      </c>
    </row>
    <row r="90" s="2" customFormat="1">
      <c r="A90" s="34"/>
      <c r="B90" s="35"/>
      <c r="C90" s="34"/>
      <c r="D90" s="176" t="s">
        <v>129</v>
      </c>
      <c r="E90" s="34"/>
      <c r="F90" s="177" t="s">
        <v>134</v>
      </c>
      <c r="G90" s="34"/>
      <c r="H90" s="34"/>
      <c r="I90" s="34"/>
      <c r="J90" s="34"/>
      <c r="K90" s="34"/>
      <c r="L90" s="35"/>
      <c r="M90" s="174"/>
      <c r="N90" s="175"/>
      <c r="O90" s="67"/>
      <c r="P90" s="67"/>
      <c r="Q90" s="67"/>
      <c r="R90" s="67"/>
      <c r="S90" s="67"/>
      <c r="T90" s="68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20" t="s">
        <v>129</v>
      </c>
      <c r="AU90" s="20" t="s">
        <v>88</v>
      </c>
    </row>
    <row r="91" s="2" customFormat="1" ht="16.5" customHeight="1">
      <c r="A91" s="34"/>
      <c r="B91" s="159"/>
      <c r="C91" s="160" t="s">
        <v>135</v>
      </c>
      <c r="D91" s="160" t="s">
        <v>121</v>
      </c>
      <c r="E91" s="161" t="s">
        <v>136</v>
      </c>
      <c r="F91" s="162" t="s">
        <v>137</v>
      </c>
      <c r="G91" s="163" t="s">
        <v>124</v>
      </c>
      <c r="H91" s="164">
        <v>1</v>
      </c>
      <c r="I91" s="165">
        <v>10000</v>
      </c>
      <c r="J91" s="165">
        <f>ROUND(I91*H91,2)</f>
        <v>10000</v>
      </c>
      <c r="K91" s="162" t="s">
        <v>125</v>
      </c>
      <c r="L91" s="35"/>
      <c r="M91" s="166" t="s">
        <v>3</v>
      </c>
      <c r="N91" s="167" t="s">
        <v>49</v>
      </c>
      <c r="O91" s="168">
        <v>0</v>
      </c>
      <c r="P91" s="168">
        <f>O91*H91</f>
        <v>0</v>
      </c>
      <c r="Q91" s="168">
        <v>0</v>
      </c>
      <c r="R91" s="168">
        <f>Q91*H91</f>
        <v>0</v>
      </c>
      <c r="S91" s="168">
        <v>0</v>
      </c>
      <c r="T91" s="169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70" t="s">
        <v>126</v>
      </c>
      <c r="AT91" s="170" t="s">
        <v>121</v>
      </c>
      <c r="AU91" s="170" t="s">
        <v>88</v>
      </c>
      <c r="AY91" s="20" t="s">
        <v>118</v>
      </c>
      <c r="BE91" s="171">
        <f>IF(N91="základní",J91,0)</f>
        <v>10000</v>
      </c>
      <c r="BF91" s="171">
        <f>IF(N91="snížená",J91,0)</f>
        <v>0</v>
      </c>
      <c r="BG91" s="171">
        <f>IF(N91="zákl. přenesená",J91,0)</f>
        <v>0</v>
      </c>
      <c r="BH91" s="171">
        <f>IF(N91="sníž. přenesená",J91,0)</f>
        <v>0</v>
      </c>
      <c r="BI91" s="171">
        <f>IF(N91="nulová",J91,0)</f>
        <v>0</v>
      </c>
      <c r="BJ91" s="20" t="s">
        <v>86</v>
      </c>
      <c r="BK91" s="171">
        <f>ROUND(I91*H91,2)</f>
        <v>10000</v>
      </c>
      <c r="BL91" s="20" t="s">
        <v>126</v>
      </c>
      <c r="BM91" s="170" t="s">
        <v>138</v>
      </c>
    </row>
    <row r="92" s="2" customFormat="1">
      <c r="A92" s="34"/>
      <c r="B92" s="35"/>
      <c r="C92" s="34"/>
      <c r="D92" s="172" t="s">
        <v>128</v>
      </c>
      <c r="E92" s="34"/>
      <c r="F92" s="173" t="s">
        <v>137</v>
      </c>
      <c r="G92" s="34"/>
      <c r="H92" s="34"/>
      <c r="I92" s="34"/>
      <c r="J92" s="34"/>
      <c r="K92" s="34"/>
      <c r="L92" s="35"/>
      <c r="M92" s="174"/>
      <c r="N92" s="175"/>
      <c r="O92" s="67"/>
      <c r="P92" s="67"/>
      <c r="Q92" s="67"/>
      <c r="R92" s="67"/>
      <c r="S92" s="67"/>
      <c r="T92" s="68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20" t="s">
        <v>128</v>
      </c>
      <c r="AU92" s="20" t="s">
        <v>88</v>
      </c>
    </row>
    <row r="93" s="2" customFormat="1">
      <c r="A93" s="34"/>
      <c r="B93" s="35"/>
      <c r="C93" s="34"/>
      <c r="D93" s="176" t="s">
        <v>129</v>
      </c>
      <c r="E93" s="34"/>
      <c r="F93" s="177" t="s">
        <v>139</v>
      </c>
      <c r="G93" s="34"/>
      <c r="H93" s="34"/>
      <c r="I93" s="34"/>
      <c r="J93" s="34"/>
      <c r="K93" s="34"/>
      <c r="L93" s="35"/>
      <c r="M93" s="174"/>
      <c r="N93" s="175"/>
      <c r="O93" s="67"/>
      <c r="P93" s="67"/>
      <c r="Q93" s="67"/>
      <c r="R93" s="67"/>
      <c r="S93" s="67"/>
      <c r="T93" s="68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20" t="s">
        <v>129</v>
      </c>
      <c r="AU93" s="20" t="s">
        <v>88</v>
      </c>
    </row>
    <row r="94" s="12" customFormat="1" ht="22.8" customHeight="1">
      <c r="A94" s="12"/>
      <c r="B94" s="147"/>
      <c r="C94" s="12"/>
      <c r="D94" s="148" t="s">
        <v>77</v>
      </c>
      <c r="E94" s="157" t="s">
        <v>140</v>
      </c>
      <c r="F94" s="157" t="s">
        <v>141</v>
      </c>
      <c r="G94" s="12"/>
      <c r="H94" s="12"/>
      <c r="I94" s="12"/>
      <c r="J94" s="158">
        <f>BK94</f>
        <v>120000</v>
      </c>
      <c r="K94" s="12"/>
      <c r="L94" s="147"/>
      <c r="M94" s="151"/>
      <c r="N94" s="152"/>
      <c r="O94" s="152"/>
      <c r="P94" s="153">
        <f>SUM(P95:P98)</f>
        <v>0</v>
      </c>
      <c r="Q94" s="152"/>
      <c r="R94" s="153">
        <f>SUM(R95:R98)</f>
        <v>0</v>
      </c>
      <c r="S94" s="152"/>
      <c r="T94" s="154">
        <f>SUM(T95:T98)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148" t="s">
        <v>117</v>
      </c>
      <c r="AT94" s="155" t="s">
        <v>77</v>
      </c>
      <c r="AU94" s="155" t="s">
        <v>86</v>
      </c>
      <c r="AY94" s="148" t="s">
        <v>118</v>
      </c>
      <c r="BK94" s="156">
        <f>SUM(BK95:BK98)</f>
        <v>120000</v>
      </c>
    </row>
    <row r="95" s="2" customFormat="1" ht="16.5" customHeight="1">
      <c r="A95" s="34"/>
      <c r="B95" s="159"/>
      <c r="C95" s="160" t="s">
        <v>142</v>
      </c>
      <c r="D95" s="160" t="s">
        <v>121</v>
      </c>
      <c r="E95" s="161" t="s">
        <v>143</v>
      </c>
      <c r="F95" s="162" t="s">
        <v>141</v>
      </c>
      <c r="G95" s="163" t="s">
        <v>144</v>
      </c>
      <c r="H95" s="164">
        <v>1</v>
      </c>
      <c r="I95" s="165">
        <v>120000</v>
      </c>
      <c r="J95" s="165">
        <f>ROUND(I95*H95,2)</f>
        <v>120000</v>
      </c>
      <c r="K95" s="162" t="s">
        <v>125</v>
      </c>
      <c r="L95" s="35"/>
      <c r="M95" s="166" t="s">
        <v>3</v>
      </c>
      <c r="N95" s="167" t="s">
        <v>49</v>
      </c>
      <c r="O95" s="168">
        <v>0</v>
      </c>
      <c r="P95" s="168">
        <f>O95*H95</f>
        <v>0</v>
      </c>
      <c r="Q95" s="168">
        <v>0</v>
      </c>
      <c r="R95" s="168">
        <f>Q95*H95</f>
        <v>0</v>
      </c>
      <c r="S95" s="168">
        <v>0</v>
      </c>
      <c r="T95" s="169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70" t="s">
        <v>126</v>
      </c>
      <c r="AT95" s="170" t="s">
        <v>121</v>
      </c>
      <c r="AU95" s="170" t="s">
        <v>88</v>
      </c>
      <c r="AY95" s="20" t="s">
        <v>118</v>
      </c>
      <c r="BE95" s="171">
        <f>IF(N95="základní",J95,0)</f>
        <v>120000</v>
      </c>
      <c r="BF95" s="171">
        <f>IF(N95="snížená",J95,0)</f>
        <v>0</v>
      </c>
      <c r="BG95" s="171">
        <f>IF(N95="zákl. přenesená",J95,0)</f>
        <v>0</v>
      </c>
      <c r="BH95" s="171">
        <f>IF(N95="sníž. přenesená",J95,0)</f>
        <v>0</v>
      </c>
      <c r="BI95" s="171">
        <f>IF(N95="nulová",J95,0)</f>
        <v>0</v>
      </c>
      <c r="BJ95" s="20" t="s">
        <v>86</v>
      </c>
      <c r="BK95" s="171">
        <f>ROUND(I95*H95,2)</f>
        <v>120000</v>
      </c>
      <c r="BL95" s="20" t="s">
        <v>126</v>
      </c>
      <c r="BM95" s="170" t="s">
        <v>145</v>
      </c>
    </row>
    <row r="96" s="2" customFormat="1">
      <c r="A96" s="34"/>
      <c r="B96" s="35"/>
      <c r="C96" s="34"/>
      <c r="D96" s="172" t="s">
        <v>128</v>
      </c>
      <c r="E96" s="34"/>
      <c r="F96" s="173" t="s">
        <v>141</v>
      </c>
      <c r="G96" s="34"/>
      <c r="H96" s="34"/>
      <c r="I96" s="34"/>
      <c r="J96" s="34"/>
      <c r="K96" s="34"/>
      <c r="L96" s="35"/>
      <c r="M96" s="174"/>
      <c r="N96" s="175"/>
      <c r="O96" s="67"/>
      <c r="P96" s="67"/>
      <c r="Q96" s="67"/>
      <c r="R96" s="67"/>
      <c r="S96" s="67"/>
      <c r="T96" s="68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20" t="s">
        <v>128</v>
      </c>
      <c r="AU96" s="20" t="s">
        <v>88</v>
      </c>
    </row>
    <row r="97" s="2" customFormat="1">
      <c r="A97" s="34"/>
      <c r="B97" s="35"/>
      <c r="C97" s="34"/>
      <c r="D97" s="176" t="s">
        <v>129</v>
      </c>
      <c r="E97" s="34"/>
      <c r="F97" s="177" t="s">
        <v>146</v>
      </c>
      <c r="G97" s="34"/>
      <c r="H97" s="34"/>
      <c r="I97" s="34"/>
      <c r="J97" s="34"/>
      <c r="K97" s="34"/>
      <c r="L97" s="35"/>
      <c r="M97" s="174"/>
      <c r="N97" s="175"/>
      <c r="O97" s="67"/>
      <c r="P97" s="67"/>
      <c r="Q97" s="67"/>
      <c r="R97" s="67"/>
      <c r="S97" s="67"/>
      <c r="T97" s="68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20" t="s">
        <v>129</v>
      </c>
      <c r="AU97" s="20" t="s">
        <v>88</v>
      </c>
    </row>
    <row r="98" s="2" customFormat="1">
      <c r="A98" s="34"/>
      <c r="B98" s="35"/>
      <c r="C98" s="34"/>
      <c r="D98" s="172" t="s">
        <v>147</v>
      </c>
      <c r="E98" s="34"/>
      <c r="F98" s="178" t="s">
        <v>148</v>
      </c>
      <c r="G98" s="34"/>
      <c r="H98" s="34"/>
      <c r="I98" s="34"/>
      <c r="J98" s="34"/>
      <c r="K98" s="34"/>
      <c r="L98" s="35"/>
      <c r="M98" s="179"/>
      <c r="N98" s="180"/>
      <c r="O98" s="181"/>
      <c r="P98" s="181"/>
      <c r="Q98" s="181"/>
      <c r="R98" s="181"/>
      <c r="S98" s="181"/>
      <c r="T98" s="182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20" t="s">
        <v>147</v>
      </c>
      <c r="AU98" s="20" t="s">
        <v>88</v>
      </c>
    </row>
    <row r="99" s="2" customFormat="1" ht="6.96" customHeight="1">
      <c r="A99" s="34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35"/>
      <c r="M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</sheetData>
  <autoFilter ref="C81:K9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7" r:id="rId1" display="https://podminky.urs.cz/item/CS_URS_2025_01/012002000"/>
    <hyperlink ref="F90" r:id="rId2" display="https://podminky.urs.cz/item/CS_URS_2025_01/012444000"/>
    <hyperlink ref="F93" r:id="rId3" display="https://podminky.urs.cz/item/CS_URS_2025_01/013254000"/>
    <hyperlink ref="F97" r:id="rId4" display="https://podminky.urs.cz/item/CS_URS_2025_01/030001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91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88</v>
      </c>
    </row>
    <row r="4" s="1" customFormat="1" ht="24.96" customHeight="1">
      <c r="B4" s="23"/>
      <c r="D4" s="24" t="s">
        <v>95</v>
      </c>
      <c r="L4" s="23"/>
      <c r="M4" s="110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0" t="s">
        <v>15</v>
      </c>
      <c r="L6" s="23"/>
    </row>
    <row r="7" s="1" customFormat="1" ht="16.5" customHeight="1">
      <c r="B7" s="23"/>
      <c r="E7" s="111" t="str">
        <f>'Rekapitulace stavby'!K6</f>
        <v>Přípojka vody a NN pro multif. připoj. body v ul. Masarykova. ML</v>
      </c>
      <c r="F7" s="30"/>
      <c r="G7" s="30"/>
      <c r="H7" s="30"/>
      <c r="L7" s="23"/>
    </row>
    <row r="8" s="2" customFormat="1" ht="12" customHeight="1">
      <c r="A8" s="34"/>
      <c r="B8" s="35"/>
      <c r="C8" s="34"/>
      <c r="D8" s="30" t="s">
        <v>96</v>
      </c>
      <c r="E8" s="34"/>
      <c r="F8" s="34"/>
      <c r="G8" s="34"/>
      <c r="H8" s="34"/>
      <c r="I8" s="34"/>
      <c r="J8" s="34"/>
      <c r="K8" s="34"/>
      <c r="L8" s="112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57" t="s">
        <v>149</v>
      </c>
      <c r="F9" s="34"/>
      <c r="G9" s="34"/>
      <c r="H9" s="34"/>
      <c r="I9" s="34"/>
      <c r="J9" s="34"/>
      <c r="K9" s="34"/>
      <c r="L9" s="112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112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30" t="s">
        <v>17</v>
      </c>
      <c r="E11" s="34"/>
      <c r="F11" s="27" t="s">
        <v>18</v>
      </c>
      <c r="G11" s="34"/>
      <c r="H11" s="34"/>
      <c r="I11" s="30" t="s">
        <v>19</v>
      </c>
      <c r="J11" s="27" t="s">
        <v>3</v>
      </c>
      <c r="K11" s="34"/>
      <c r="L11" s="112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30" t="s">
        <v>21</v>
      </c>
      <c r="E12" s="34"/>
      <c r="F12" s="27" t="s">
        <v>22</v>
      </c>
      <c r="G12" s="34"/>
      <c r="H12" s="34"/>
      <c r="I12" s="30" t="s">
        <v>23</v>
      </c>
      <c r="J12" s="59" t="str">
        <f>'Rekapitulace stavby'!AN8</f>
        <v>10. 9. 2025</v>
      </c>
      <c r="K12" s="34"/>
      <c r="L12" s="112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112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30" t="s">
        <v>29</v>
      </c>
      <c r="E14" s="34"/>
      <c r="F14" s="34"/>
      <c r="G14" s="34"/>
      <c r="H14" s="34"/>
      <c r="I14" s="30" t="s">
        <v>30</v>
      </c>
      <c r="J14" s="27" t="s">
        <v>31</v>
      </c>
      <c r="K14" s="34"/>
      <c r="L14" s="112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7" t="s">
        <v>32</v>
      </c>
      <c r="F15" s="34"/>
      <c r="G15" s="34"/>
      <c r="H15" s="34"/>
      <c r="I15" s="30" t="s">
        <v>33</v>
      </c>
      <c r="J15" s="27" t="s">
        <v>3</v>
      </c>
      <c r="K15" s="34"/>
      <c r="L15" s="112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112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30" t="s">
        <v>34</v>
      </c>
      <c r="E17" s="34"/>
      <c r="F17" s="34"/>
      <c r="G17" s="34"/>
      <c r="H17" s="34"/>
      <c r="I17" s="30" t="s">
        <v>30</v>
      </c>
      <c r="J17" s="27" t="str">
        <f>'Rekapitulace stavby'!AN13</f>
        <v/>
      </c>
      <c r="K17" s="34"/>
      <c r="L17" s="112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7" t="str">
        <f>'Rekapitulace stavby'!E14</f>
        <v xml:space="preserve"> </v>
      </c>
      <c r="F18" s="27"/>
      <c r="G18" s="27"/>
      <c r="H18" s="27"/>
      <c r="I18" s="30" t="s">
        <v>33</v>
      </c>
      <c r="J18" s="27" t="str">
        <f>'Rekapitulace stavby'!AN14</f>
        <v/>
      </c>
      <c r="K18" s="34"/>
      <c r="L18" s="112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112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30" t="s">
        <v>36</v>
      </c>
      <c r="E20" s="34"/>
      <c r="F20" s="34"/>
      <c r="G20" s="34"/>
      <c r="H20" s="34"/>
      <c r="I20" s="30" t="s">
        <v>30</v>
      </c>
      <c r="J20" s="27" t="s">
        <v>3</v>
      </c>
      <c r="K20" s="34"/>
      <c r="L20" s="112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7" t="s">
        <v>37</v>
      </c>
      <c r="F21" s="34"/>
      <c r="G21" s="34"/>
      <c r="H21" s="34"/>
      <c r="I21" s="30" t="s">
        <v>33</v>
      </c>
      <c r="J21" s="27" t="s">
        <v>3</v>
      </c>
      <c r="K21" s="34"/>
      <c r="L21" s="112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112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30" t="s">
        <v>39</v>
      </c>
      <c r="E23" s="34"/>
      <c r="F23" s="34"/>
      <c r="G23" s="34"/>
      <c r="H23" s="34"/>
      <c r="I23" s="30" t="s">
        <v>30</v>
      </c>
      <c r="J23" s="27" t="s">
        <v>40</v>
      </c>
      <c r="K23" s="34"/>
      <c r="L23" s="112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7" t="s">
        <v>41</v>
      </c>
      <c r="F24" s="34"/>
      <c r="G24" s="34"/>
      <c r="H24" s="34"/>
      <c r="I24" s="30" t="s">
        <v>33</v>
      </c>
      <c r="J24" s="27" t="s">
        <v>3</v>
      </c>
      <c r="K24" s="34"/>
      <c r="L24" s="112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112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30" t="s">
        <v>42</v>
      </c>
      <c r="E26" s="34"/>
      <c r="F26" s="34"/>
      <c r="G26" s="34"/>
      <c r="H26" s="34"/>
      <c r="I26" s="34"/>
      <c r="J26" s="34"/>
      <c r="K26" s="34"/>
      <c r="L26" s="112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71.25" customHeight="1">
      <c r="A27" s="113"/>
      <c r="B27" s="114"/>
      <c r="C27" s="113"/>
      <c r="D27" s="113"/>
      <c r="E27" s="32" t="s">
        <v>43</v>
      </c>
      <c r="F27" s="32"/>
      <c r="G27" s="32"/>
      <c r="H27" s="32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112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79"/>
      <c r="E29" s="79"/>
      <c r="F29" s="79"/>
      <c r="G29" s="79"/>
      <c r="H29" s="79"/>
      <c r="I29" s="79"/>
      <c r="J29" s="79"/>
      <c r="K29" s="79"/>
      <c r="L29" s="112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16" t="s">
        <v>44</v>
      </c>
      <c r="E30" s="34"/>
      <c r="F30" s="34"/>
      <c r="G30" s="34"/>
      <c r="H30" s="34"/>
      <c r="I30" s="34"/>
      <c r="J30" s="85">
        <f>ROUND(J88, 2)</f>
        <v>1415881.1299999999</v>
      </c>
      <c r="K30" s="34"/>
      <c r="L30" s="112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79"/>
      <c r="E31" s="79"/>
      <c r="F31" s="79"/>
      <c r="G31" s="79"/>
      <c r="H31" s="79"/>
      <c r="I31" s="79"/>
      <c r="J31" s="79"/>
      <c r="K31" s="79"/>
      <c r="L31" s="112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46</v>
      </c>
      <c r="G32" s="34"/>
      <c r="H32" s="34"/>
      <c r="I32" s="39" t="s">
        <v>45</v>
      </c>
      <c r="J32" s="39" t="s">
        <v>47</v>
      </c>
      <c r="K32" s="34"/>
      <c r="L32" s="112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17" t="s">
        <v>48</v>
      </c>
      <c r="E33" s="30" t="s">
        <v>49</v>
      </c>
      <c r="F33" s="118">
        <f>ROUND((SUM(BE88:BE304)),  2)</f>
        <v>1415881.1299999999</v>
      </c>
      <c r="G33" s="34"/>
      <c r="H33" s="34"/>
      <c r="I33" s="119">
        <v>0.20999999999999999</v>
      </c>
      <c r="J33" s="118">
        <f>ROUND(((SUM(BE88:BE304))*I33),  2)</f>
        <v>297335.03999999998</v>
      </c>
      <c r="K33" s="34"/>
      <c r="L33" s="112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0" t="s">
        <v>50</v>
      </c>
      <c r="F34" s="118">
        <f>ROUND((SUM(BF88:BF304)),  2)</f>
        <v>0</v>
      </c>
      <c r="G34" s="34"/>
      <c r="H34" s="34"/>
      <c r="I34" s="119">
        <v>0.12</v>
      </c>
      <c r="J34" s="118">
        <f>ROUND(((SUM(BF88:BF304))*I34),  2)</f>
        <v>0</v>
      </c>
      <c r="K34" s="34"/>
      <c r="L34" s="112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30" t="s">
        <v>51</v>
      </c>
      <c r="F35" s="118">
        <f>ROUND((SUM(BG88:BG304)),  2)</f>
        <v>0</v>
      </c>
      <c r="G35" s="34"/>
      <c r="H35" s="34"/>
      <c r="I35" s="119">
        <v>0.20999999999999999</v>
      </c>
      <c r="J35" s="118">
        <f>0</f>
        <v>0</v>
      </c>
      <c r="K35" s="34"/>
      <c r="L35" s="112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30" t="s">
        <v>52</v>
      </c>
      <c r="F36" s="118">
        <f>ROUND((SUM(BH88:BH304)),  2)</f>
        <v>0</v>
      </c>
      <c r="G36" s="34"/>
      <c r="H36" s="34"/>
      <c r="I36" s="119">
        <v>0.12</v>
      </c>
      <c r="J36" s="118">
        <f>0</f>
        <v>0</v>
      </c>
      <c r="K36" s="34"/>
      <c r="L36" s="112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30" t="s">
        <v>53</v>
      </c>
      <c r="F37" s="118">
        <f>ROUND((SUM(BI88:BI304)),  2)</f>
        <v>0</v>
      </c>
      <c r="G37" s="34"/>
      <c r="H37" s="34"/>
      <c r="I37" s="119">
        <v>0</v>
      </c>
      <c r="J37" s="118">
        <f>0</f>
        <v>0</v>
      </c>
      <c r="K37" s="34"/>
      <c r="L37" s="112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112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0"/>
      <c r="D39" s="121" t="s">
        <v>54</v>
      </c>
      <c r="E39" s="71"/>
      <c r="F39" s="71"/>
      <c r="G39" s="122" t="s">
        <v>55</v>
      </c>
      <c r="H39" s="123" t="s">
        <v>56</v>
      </c>
      <c r="I39" s="71"/>
      <c r="J39" s="124">
        <f>SUM(J30:J37)</f>
        <v>1713216.1699999999</v>
      </c>
      <c r="K39" s="125"/>
      <c r="L39" s="112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50"/>
      <c r="C40" s="51"/>
      <c r="D40" s="51"/>
      <c r="E40" s="51"/>
      <c r="F40" s="51"/>
      <c r="G40" s="51"/>
      <c r="H40" s="51"/>
      <c r="I40" s="51"/>
      <c r="J40" s="51"/>
      <c r="K40" s="51"/>
      <c r="L40" s="112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52"/>
      <c r="C44" s="53"/>
      <c r="D44" s="53"/>
      <c r="E44" s="53"/>
      <c r="F44" s="53"/>
      <c r="G44" s="53"/>
      <c r="H44" s="53"/>
      <c r="I44" s="53"/>
      <c r="J44" s="53"/>
      <c r="K44" s="53"/>
      <c r="L44" s="112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24" t="s">
        <v>98</v>
      </c>
      <c r="D45" s="34"/>
      <c r="E45" s="34"/>
      <c r="F45" s="34"/>
      <c r="G45" s="34"/>
      <c r="H45" s="34"/>
      <c r="I45" s="34"/>
      <c r="J45" s="34"/>
      <c r="K45" s="34"/>
      <c r="L45" s="112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112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30" t="s">
        <v>15</v>
      </c>
      <c r="D47" s="34"/>
      <c r="E47" s="34"/>
      <c r="F47" s="34"/>
      <c r="G47" s="34"/>
      <c r="H47" s="34"/>
      <c r="I47" s="34"/>
      <c r="J47" s="34"/>
      <c r="K47" s="34"/>
      <c r="L47" s="112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4"/>
      <c r="D48" s="34"/>
      <c r="E48" s="111" t="str">
        <f>E7</f>
        <v>Přípojka vody a NN pro multif. připoj. body v ul. Masarykova. ML</v>
      </c>
      <c r="F48" s="30"/>
      <c r="G48" s="30"/>
      <c r="H48" s="30"/>
      <c r="I48" s="34"/>
      <c r="J48" s="34"/>
      <c r="K48" s="34"/>
      <c r="L48" s="112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30" t="s">
        <v>96</v>
      </c>
      <c r="D49" s="34"/>
      <c r="E49" s="34"/>
      <c r="F49" s="34"/>
      <c r="G49" s="34"/>
      <c r="H49" s="34"/>
      <c r="I49" s="34"/>
      <c r="J49" s="34"/>
      <c r="K49" s="34"/>
      <c r="L49" s="112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4"/>
      <c r="D50" s="34"/>
      <c r="E50" s="57" t="str">
        <f>E9</f>
        <v>ARS - Stavebně konstrukční část</v>
      </c>
      <c r="F50" s="34"/>
      <c r="G50" s="34"/>
      <c r="H50" s="34"/>
      <c r="I50" s="34"/>
      <c r="J50" s="34"/>
      <c r="K50" s="34"/>
      <c r="L50" s="112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112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30" t="s">
        <v>21</v>
      </c>
      <c r="D52" s="34"/>
      <c r="E52" s="34"/>
      <c r="F52" s="27" t="str">
        <f>F12</f>
        <v>p.č. 73/1, 169, 78/1, k.ú. Mariánské Lázně</v>
      </c>
      <c r="G52" s="34"/>
      <c r="H52" s="34"/>
      <c r="I52" s="30" t="s">
        <v>23</v>
      </c>
      <c r="J52" s="59" t="str">
        <f>IF(J12="","",J12)</f>
        <v>10. 9. 2025</v>
      </c>
      <c r="K52" s="34"/>
      <c r="L52" s="112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112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40.05" customHeight="1">
      <c r="A54" s="34"/>
      <c r="B54" s="35"/>
      <c r="C54" s="30" t="s">
        <v>29</v>
      </c>
      <c r="D54" s="34"/>
      <c r="E54" s="34"/>
      <c r="F54" s="27" t="str">
        <f>E15</f>
        <v>Město Mariánské Lázně</v>
      </c>
      <c r="G54" s="34"/>
      <c r="H54" s="34"/>
      <c r="I54" s="30" t="s">
        <v>36</v>
      </c>
      <c r="J54" s="32" t="str">
        <f>E21</f>
        <v>PK Beránek &amp; Hradil, Svobody 7/1, 350 02, Cheb</v>
      </c>
      <c r="K54" s="34"/>
      <c r="L54" s="112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30" t="s">
        <v>34</v>
      </c>
      <c r="D55" s="34"/>
      <c r="E55" s="34"/>
      <c r="F55" s="27" t="str">
        <f>IF(E18="","",E18)</f>
        <v xml:space="preserve"> </v>
      </c>
      <c r="G55" s="34"/>
      <c r="H55" s="34"/>
      <c r="I55" s="30" t="s">
        <v>39</v>
      </c>
      <c r="J55" s="32" t="str">
        <f>E24</f>
        <v>Jakub Vilingr</v>
      </c>
      <c r="K55" s="34"/>
      <c r="L55" s="112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112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26" t="s">
        <v>99</v>
      </c>
      <c r="D57" s="120"/>
      <c r="E57" s="120"/>
      <c r="F57" s="120"/>
      <c r="G57" s="120"/>
      <c r="H57" s="120"/>
      <c r="I57" s="120"/>
      <c r="J57" s="127" t="s">
        <v>100</v>
      </c>
      <c r="K57" s="120"/>
      <c r="L57" s="112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112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28" t="s">
        <v>76</v>
      </c>
      <c r="D59" s="34"/>
      <c r="E59" s="34"/>
      <c r="F59" s="34"/>
      <c r="G59" s="34"/>
      <c r="H59" s="34"/>
      <c r="I59" s="34"/>
      <c r="J59" s="85">
        <f>J88</f>
        <v>1415881.1300000001</v>
      </c>
      <c r="K59" s="34"/>
      <c r="L59" s="112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20" t="s">
        <v>101</v>
      </c>
    </row>
    <row r="60" s="9" customFormat="1" ht="24.96" customHeight="1">
      <c r="A60" s="9"/>
      <c r="B60" s="129"/>
      <c r="C60" s="9"/>
      <c r="D60" s="130" t="s">
        <v>150</v>
      </c>
      <c r="E60" s="131"/>
      <c r="F60" s="131"/>
      <c r="G60" s="131"/>
      <c r="H60" s="131"/>
      <c r="I60" s="131"/>
      <c r="J60" s="132">
        <f>J89</f>
        <v>1332859.6700000002</v>
      </c>
      <c r="K60" s="9"/>
      <c r="L60" s="12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3"/>
      <c r="C61" s="10"/>
      <c r="D61" s="134" t="s">
        <v>151</v>
      </c>
      <c r="E61" s="135"/>
      <c r="F61" s="135"/>
      <c r="G61" s="135"/>
      <c r="H61" s="135"/>
      <c r="I61" s="135"/>
      <c r="J61" s="136">
        <f>J90</f>
        <v>937584.93000000005</v>
      </c>
      <c r="K61" s="10"/>
      <c r="L61" s="13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33"/>
      <c r="C62" s="10"/>
      <c r="D62" s="134" t="s">
        <v>152</v>
      </c>
      <c r="E62" s="135"/>
      <c r="F62" s="135"/>
      <c r="G62" s="135"/>
      <c r="H62" s="135"/>
      <c r="I62" s="135"/>
      <c r="J62" s="136">
        <f>J239</f>
        <v>24685</v>
      </c>
      <c r="K62" s="10"/>
      <c r="L62" s="133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33"/>
      <c r="C63" s="10"/>
      <c r="D63" s="134" t="s">
        <v>153</v>
      </c>
      <c r="E63" s="135"/>
      <c r="F63" s="135"/>
      <c r="G63" s="135"/>
      <c r="H63" s="135"/>
      <c r="I63" s="135"/>
      <c r="J63" s="136">
        <f>J250</f>
        <v>86230.919999999998</v>
      </c>
      <c r="K63" s="10"/>
      <c r="L63" s="13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3"/>
      <c r="C64" s="10"/>
      <c r="D64" s="134" t="s">
        <v>154</v>
      </c>
      <c r="E64" s="135"/>
      <c r="F64" s="135"/>
      <c r="G64" s="135"/>
      <c r="H64" s="135"/>
      <c r="I64" s="135"/>
      <c r="J64" s="136">
        <f>J279</f>
        <v>284358.82000000001</v>
      </c>
      <c r="K64" s="10"/>
      <c r="L64" s="13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29"/>
      <c r="C65" s="9"/>
      <c r="D65" s="130" t="s">
        <v>155</v>
      </c>
      <c r="E65" s="131"/>
      <c r="F65" s="131"/>
      <c r="G65" s="131"/>
      <c r="H65" s="131"/>
      <c r="I65" s="131"/>
      <c r="J65" s="132">
        <f>J286</f>
        <v>82400</v>
      </c>
      <c r="K65" s="9"/>
      <c r="L65" s="12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33"/>
      <c r="C66" s="10"/>
      <c r="D66" s="134" t="s">
        <v>156</v>
      </c>
      <c r="E66" s="135"/>
      <c r="F66" s="135"/>
      <c r="G66" s="135"/>
      <c r="H66" s="135"/>
      <c r="I66" s="135"/>
      <c r="J66" s="136">
        <f>J287</f>
        <v>82400</v>
      </c>
      <c r="K66" s="10"/>
      <c r="L66" s="133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29"/>
      <c r="C67" s="9"/>
      <c r="D67" s="130" t="s">
        <v>97</v>
      </c>
      <c r="E67" s="131"/>
      <c r="F67" s="131"/>
      <c r="G67" s="131"/>
      <c r="H67" s="131"/>
      <c r="I67" s="131"/>
      <c r="J67" s="132">
        <f>J298</f>
        <v>621.46000000000004</v>
      </c>
      <c r="K67" s="9"/>
      <c r="L67" s="12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33"/>
      <c r="C68" s="10"/>
      <c r="D68" s="134" t="s">
        <v>102</v>
      </c>
      <c r="E68" s="135"/>
      <c r="F68" s="135"/>
      <c r="G68" s="135"/>
      <c r="H68" s="135"/>
      <c r="I68" s="135"/>
      <c r="J68" s="136">
        <f>J299</f>
        <v>621.46000000000004</v>
      </c>
      <c r="K68" s="10"/>
      <c r="L68" s="133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4"/>
      <c r="B69" s="35"/>
      <c r="C69" s="34"/>
      <c r="D69" s="34"/>
      <c r="E69" s="34"/>
      <c r="F69" s="34"/>
      <c r="G69" s="34"/>
      <c r="H69" s="34"/>
      <c r="I69" s="34"/>
      <c r="J69" s="34"/>
      <c r="K69" s="34"/>
      <c r="L69" s="112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="2" customFormat="1" ht="6.96" customHeight="1">
      <c r="A70" s="34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12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4" s="2" customFormat="1" ht="6.96" customHeight="1">
      <c r="A74" s="34"/>
      <c r="B74" s="52"/>
      <c r="C74" s="53"/>
      <c r="D74" s="53"/>
      <c r="E74" s="53"/>
      <c r="F74" s="53"/>
      <c r="G74" s="53"/>
      <c r="H74" s="53"/>
      <c r="I74" s="53"/>
      <c r="J74" s="53"/>
      <c r="K74" s="53"/>
      <c r="L74" s="112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24.96" customHeight="1">
      <c r="A75" s="34"/>
      <c r="B75" s="35"/>
      <c r="C75" s="24" t="s">
        <v>104</v>
      </c>
      <c r="D75" s="34"/>
      <c r="E75" s="34"/>
      <c r="F75" s="34"/>
      <c r="G75" s="34"/>
      <c r="H75" s="34"/>
      <c r="I75" s="34"/>
      <c r="J75" s="34"/>
      <c r="K75" s="34"/>
      <c r="L75" s="112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6.96" customHeigh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112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2" customHeight="1">
      <c r="A77" s="34"/>
      <c r="B77" s="35"/>
      <c r="C77" s="30" t="s">
        <v>15</v>
      </c>
      <c r="D77" s="34"/>
      <c r="E77" s="34"/>
      <c r="F77" s="34"/>
      <c r="G77" s="34"/>
      <c r="H77" s="34"/>
      <c r="I77" s="34"/>
      <c r="J77" s="34"/>
      <c r="K77" s="34"/>
      <c r="L77" s="112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6.5" customHeight="1">
      <c r="A78" s="34"/>
      <c r="B78" s="35"/>
      <c r="C78" s="34"/>
      <c r="D78" s="34"/>
      <c r="E78" s="111" t="str">
        <f>E7</f>
        <v>Přípojka vody a NN pro multif. připoj. body v ul. Masarykova. ML</v>
      </c>
      <c r="F78" s="30"/>
      <c r="G78" s="30"/>
      <c r="H78" s="30"/>
      <c r="I78" s="34"/>
      <c r="J78" s="34"/>
      <c r="K78" s="34"/>
      <c r="L78" s="112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12" customHeight="1">
      <c r="A79" s="34"/>
      <c r="B79" s="35"/>
      <c r="C79" s="30" t="s">
        <v>96</v>
      </c>
      <c r="D79" s="34"/>
      <c r="E79" s="34"/>
      <c r="F79" s="34"/>
      <c r="G79" s="34"/>
      <c r="H79" s="34"/>
      <c r="I79" s="34"/>
      <c r="J79" s="34"/>
      <c r="K79" s="34"/>
      <c r="L79" s="112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16.5" customHeight="1">
      <c r="A80" s="34"/>
      <c r="B80" s="35"/>
      <c r="C80" s="34"/>
      <c r="D80" s="34"/>
      <c r="E80" s="57" t="str">
        <f>E9</f>
        <v>ARS - Stavebně konstrukční část</v>
      </c>
      <c r="F80" s="34"/>
      <c r="G80" s="34"/>
      <c r="H80" s="34"/>
      <c r="I80" s="34"/>
      <c r="J80" s="34"/>
      <c r="K80" s="34"/>
      <c r="L80" s="112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6.96" customHeight="1">
      <c r="A81" s="34"/>
      <c r="B81" s="35"/>
      <c r="C81" s="34"/>
      <c r="D81" s="34"/>
      <c r="E81" s="34"/>
      <c r="F81" s="34"/>
      <c r="G81" s="34"/>
      <c r="H81" s="34"/>
      <c r="I81" s="34"/>
      <c r="J81" s="34"/>
      <c r="K81" s="34"/>
      <c r="L81" s="112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12" customHeight="1">
      <c r="A82" s="34"/>
      <c r="B82" s="35"/>
      <c r="C82" s="30" t="s">
        <v>21</v>
      </c>
      <c r="D82" s="34"/>
      <c r="E82" s="34"/>
      <c r="F82" s="27" t="str">
        <f>F12</f>
        <v>p.č. 73/1, 169, 78/1, k.ú. Mariánské Lázně</v>
      </c>
      <c r="G82" s="34"/>
      <c r="H82" s="34"/>
      <c r="I82" s="30" t="s">
        <v>23</v>
      </c>
      <c r="J82" s="59" t="str">
        <f>IF(J12="","",J12)</f>
        <v>10. 9. 2025</v>
      </c>
      <c r="K82" s="34"/>
      <c r="L82" s="112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112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40.05" customHeight="1">
      <c r="A84" s="34"/>
      <c r="B84" s="35"/>
      <c r="C84" s="30" t="s">
        <v>29</v>
      </c>
      <c r="D84" s="34"/>
      <c r="E84" s="34"/>
      <c r="F84" s="27" t="str">
        <f>E15</f>
        <v>Město Mariánské Lázně</v>
      </c>
      <c r="G84" s="34"/>
      <c r="H84" s="34"/>
      <c r="I84" s="30" t="s">
        <v>36</v>
      </c>
      <c r="J84" s="32" t="str">
        <f>E21</f>
        <v>PK Beránek &amp; Hradil, Svobody 7/1, 350 02, Cheb</v>
      </c>
      <c r="K84" s="34"/>
      <c r="L84" s="112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5.15" customHeight="1">
      <c r="A85" s="34"/>
      <c r="B85" s="35"/>
      <c r="C85" s="30" t="s">
        <v>34</v>
      </c>
      <c r="D85" s="34"/>
      <c r="E85" s="34"/>
      <c r="F85" s="27" t="str">
        <f>IF(E18="","",E18)</f>
        <v xml:space="preserve"> </v>
      </c>
      <c r="G85" s="34"/>
      <c r="H85" s="34"/>
      <c r="I85" s="30" t="s">
        <v>39</v>
      </c>
      <c r="J85" s="32" t="str">
        <f>E24</f>
        <v>Jakub Vilingr</v>
      </c>
      <c r="K85" s="34"/>
      <c r="L85" s="112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0.32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112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11" customFormat="1" ht="29.28" customHeight="1">
      <c r="A87" s="137"/>
      <c r="B87" s="138"/>
      <c r="C87" s="139" t="s">
        <v>105</v>
      </c>
      <c r="D87" s="140" t="s">
        <v>63</v>
      </c>
      <c r="E87" s="140" t="s">
        <v>59</v>
      </c>
      <c r="F87" s="140" t="s">
        <v>60</v>
      </c>
      <c r="G87" s="140" t="s">
        <v>106</v>
      </c>
      <c r="H87" s="140" t="s">
        <v>107</v>
      </c>
      <c r="I87" s="140" t="s">
        <v>108</v>
      </c>
      <c r="J87" s="140" t="s">
        <v>100</v>
      </c>
      <c r="K87" s="141" t="s">
        <v>109</v>
      </c>
      <c r="L87" s="142"/>
      <c r="M87" s="75" t="s">
        <v>3</v>
      </c>
      <c r="N87" s="76" t="s">
        <v>48</v>
      </c>
      <c r="O87" s="76" t="s">
        <v>110</v>
      </c>
      <c r="P87" s="76" t="s">
        <v>111</v>
      </c>
      <c r="Q87" s="76" t="s">
        <v>112</v>
      </c>
      <c r="R87" s="76" t="s">
        <v>113</v>
      </c>
      <c r="S87" s="76" t="s">
        <v>114</v>
      </c>
      <c r="T87" s="77" t="s">
        <v>115</v>
      </c>
      <c r="U87" s="137"/>
      <c r="V87" s="137"/>
      <c r="W87" s="137"/>
      <c r="X87" s="137"/>
      <c r="Y87" s="137"/>
      <c r="Z87" s="137"/>
      <c r="AA87" s="137"/>
      <c r="AB87" s="137"/>
      <c r="AC87" s="137"/>
      <c r="AD87" s="137"/>
      <c r="AE87" s="137"/>
    </row>
    <row r="88" s="2" customFormat="1" ht="22.8" customHeight="1">
      <c r="A88" s="34"/>
      <c r="B88" s="35"/>
      <c r="C88" s="82" t="s">
        <v>116</v>
      </c>
      <c r="D88" s="34"/>
      <c r="E88" s="34"/>
      <c r="F88" s="34"/>
      <c r="G88" s="34"/>
      <c r="H88" s="34"/>
      <c r="I88" s="34"/>
      <c r="J88" s="143">
        <f>BK88</f>
        <v>1415881.1300000001</v>
      </c>
      <c r="K88" s="34"/>
      <c r="L88" s="35"/>
      <c r="M88" s="78"/>
      <c r="N88" s="63"/>
      <c r="O88" s="79"/>
      <c r="P88" s="144">
        <f>P89+P286+P298</f>
        <v>1504.6025309999998</v>
      </c>
      <c r="Q88" s="79"/>
      <c r="R88" s="144">
        <f>R89+R286+R298</f>
        <v>132.21872339999999</v>
      </c>
      <c r="S88" s="79"/>
      <c r="T88" s="145">
        <f>T89+T286+T298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20" t="s">
        <v>77</v>
      </c>
      <c r="AU88" s="20" t="s">
        <v>101</v>
      </c>
      <c r="BK88" s="146">
        <f>BK89+BK286+BK298</f>
        <v>1415881.1300000001</v>
      </c>
    </row>
    <row r="89" s="12" customFormat="1" ht="25.92" customHeight="1">
      <c r="A89" s="12"/>
      <c r="B89" s="147"/>
      <c r="C89" s="12"/>
      <c r="D89" s="148" t="s">
        <v>77</v>
      </c>
      <c r="E89" s="149" t="s">
        <v>157</v>
      </c>
      <c r="F89" s="149" t="s">
        <v>158</v>
      </c>
      <c r="G89" s="12"/>
      <c r="H89" s="12"/>
      <c r="I89" s="12"/>
      <c r="J89" s="150">
        <f>BK89</f>
        <v>1332859.6700000002</v>
      </c>
      <c r="K89" s="12"/>
      <c r="L89" s="147"/>
      <c r="M89" s="151"/>
      <c r="N89" s="152"/>
      <c r="O89" s="152"/>
      <c r="P89" s="153">
        <f>P90+P239+P250+P279</f>
        <v>1485.2525309999999</v>
      </c>
      <c r="Q89" s="152"/>
      <c r="R89" s="153">
        <f>R90+R239+R250+R279</f>
        <v>132.13679339999999</v>
      </c>
      <c r="S89" s="152"/>
      <c r="T89" s="154">
        <f>T90+T239+T250+T279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48" t="s">
        <v>86</v>
      </c>
      <c r="AT89" s="155" t="s">
        <v>77</v>
      </c>
      <c r="AU89" s="155" t="s">
        <v>78</v>
      </c>
      <c r="AY89" s="148" t="s">
        <v>118</v>
      </c>
      <c r="BK89" s="156">
        <f>BK90+BK239+BK250+BK279</f>
        <v>1332859.6700000002</v>
      </c>
    </row>
    <row r="90" s="12" customFormat="1" ht="22.8" customHeight="1">
      <c r="A90" s="12"/>
      <c r="B90" s="147"/>
      <c r="C90" s="12"/>
      <c r="D90" s="148" t="s">
        <v>77</v>
      </c>
      <c r="E90" s="157" t="s">
        <v>86</v>
      </c>
      <c r="F90" s="157" t="s">
        <v>159</v>
      </c>
      <c r="G90" s="12"/>
      <c r="H90" s="12"/>
      <c r="I90" s="12"/>
      <c r="J90" s="158">
        <f>BK90</f>
        <v>937584.93000000005</v>
      </c>
      <c r="K90" s="12"/>
      <c r="L90" s="147"/>
      <c r="M90" s="151"/>
      <c r="N90" s="152"/>
      <c r="O90" s="152"/>
      <c r="P90" s="153">
        <f>SUM(P91:P238)</f>
        <v>1024.9022989999999</v>
      </c>
      <c r="Q90" s="152"/>
      <c r="R90" s="153">
        <f>SUM(R91:R238)</f>
        <v>131.93006399999999</v>
      </c>
      <c r="S90" s="152"/>
      <c r="T90" s="154">
        <f>SUM(T91:T238)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48" t="s">
        <v>86</v>
      </c>
      <c r="AT90" s="155" t="s">
        <v>77</v>
      </c>
      <c r="AU90" s="155" t="s">
        <v>86</v>
      </c>
      <c r="AY90" s="148" t="s">
        <v>118</v>
      </c>
      <c r="BK90" s="156">
        <f>SUM(BK91:BK238)</f>
        <v>937584.93000000005</v>
      </c>
    </row>
    <row r="91" s="2" customFormat="1" ht="24.15" customHeight="1">
      <c r="A91" s="34"/>
      <c r="B91" s="159"/>
      <c r="C91" s="160" t="s">
        <v>86</v>
      </c>
      <c r="D91" s="160" t="s">
        <v>121</v>
      </c>
      <c r="E91" s="161" t="s">
        <v>160</v>
      </c>
      <c r="F91" s="162" t="s">
        <v>161</v>
      </c>
      <c r="G91" s="163" t="s">
        <v>162</v>
      </c>
      <c r="H91" s="164">
        <v>540.79999999999995</v>
      </c>
      <c r="I91" s="165">
        <v>84.900000000000006</v>
      </c>
      <c r="J91" s="165">
        <f>ROUND(I91*H91,2)</f>
        <v>45913.919999999998</v>
      </c>
      <c r="K91" s="162" t="s">
        <v>125</v>
      </c>
      <c r="L91" s="35"/>
      <c r="M91" s="166" t="s">
        <v>3</v>
      </c>
      <c r="N91" s="167" t="s">
        <v>49</v>
      </c>
      <c r="O91" s="168">
        <v>0.20899999999999999</v>
      </c>
      <c r="P91" s="168">
        <f>O91*H91</f>
        <v>113.02719999999998</v>
      </c>
      <c r="Q91" s="168">
        <v>0</v>
      </c>
      <c r="R91" s="168">
        <f>Q91*H91</f>
        <v>0</v>
      </c>
      <c r="S91" s="168">
        <v>0</v>
      </c>
      <c r="T91" s="169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70" t="s">
        <v>142</v>
      </c>
      <c r="AT91" s="170" t="s">
        <v>121</v>
      </c>
      <c r="AU91" s="170" t="s">
        <v>88</v>
      </c>
      <c r="AY91" s="20" t="s">
        <v>118</v>
      </c>
      <c r="BE91" s="171">
        <f>IF(N91="základní",J91,0)</f>
        <v>45913.919999999998</v>
      </c>
      <c r="BF91" s="171">
        <f>IF(N91="snížená",J91,0)</f>
        <v>0</v>
      </c>
      <c r="BG91" s="171">
        <f>IF(N91="zákl. přenesená",J91,0)</f>
        <v>0</v>
      </c>
      <c r="BH91" s="171">
        <f>IF(N91="sníž. přenesená",J91,0)</f>
        <v>0</v>
      </c>
      <c r="BI91" s="171">
        <f>IF(N91="nulová",J91,0)</f>
        <v>0</v>
      </c>
      <c r="BJ91" s="20" t="s">
        <v>86</v>
      </c>
      <c r="BK91" s="171">
        <f>ROUND(I91*H91,2)</f>
        <v>45913.919999999998</v>
      </c>
      <c r="BL91" s="20" t="s">
        <v>142</v>
      </c>
      <c r="BM91" s="170" t="s">
        <v>163</v>
      </c>
    </row>
    <row r="92" s="2" customFormat="1">
      <c r="A92" s="34"/>
      <c r="B92" s="35"/>
      <c r="C92" s="34"/>
      <c r="D92" s="172" t="s">
        <v>128</v>
      </c>
      <c r="E92" s="34"/>
      <c r="F92" s="173" t="s">
        <v>164</v>
      </c>
      <c r="G92" s="34"/>
      <c r="H92" s="34"/>
      <c r="I92" s="34"/>
      <c r="J92" s="34"/>
      <c r="K92" s="34"/>
      <c r="L92" s="35"/>
      <c r="M92" s="174"/>
      <c r="N92" s="175"/>
      <c r="O92" s="67"/>
      <c r="P92" s="67"/>
      <c r="Q92" s="67"/>
      <c r="R92" s="67"/>
      <c r="S92" s="67"/>
      <c r="T92" s="68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20" t="s">
        <v>128</v>
      </c>
      <c r="AU92" s="20" t="s">
        <v>88</v>
      </c>
    </row>
    <row r="93" s="2" customFormat="1">
      <c r="A93" s="34"/>
      <c r="B93" s="35"/>
      <c r="C93" s="34"/>
      <c r="D93" s="176" t="s">
        <v>129</v>
      </c>
      <c r="E93" s="34"/>
      <c r="F93" s="177" t="s">
        <v>165</v>
      </c>
      <c r="G93" s="34"/>
      <c r="H93" s="34"/>
      <c r="I93" s="34"/>
      <c r="J93" s="34"/>
      <c r="K93" s="34"/>
      <c r="L93" s="35"/>
      <c r="M93" s="174"/>
      <c r="N93" s="175"/>
      <c r="O93" s="67"/>
      <c r="P93" s="67"/>
      <c r="Q93" s="67"/>
      <c r="R93" s="67"/>
      <c r="S93" s="67"/>
      <c r="T93" s="68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20" t="s">
        <v>129</v>
      </c>
      <c r="AU93" s="20" t="s">
        <v>88</v>
      </c>
    </row>
    <row r="94" s="13" customFormat="1">
      <c r="A94" s="13"/>
      <c r="B94" s="183"/>
      <c r="C94" s="13"/>
      <c r="D94" s="172" t="s">
        <v>166</v>
      </c>
      <c r="E94" s="184" t="s">
        <v>3</v>
      </c>
      <c r="F94" s="185" t="s">
        <v>167</v>
      </c>
      <c r="G94" s="13"/>
      <c r="H94" s="184" t="s">
        <v>3</v>
      </c>
      <c r="I94" s="13"/>
      <c r="J94" s="13"/>
      <c r="K94" s="13"/>
      <c r="L94" s="183"/>
      <c r="M94" s="186"/>
      <c r="N94" s="187"/>
      <c r="O94" s="187"/>
      <c r="P94" s="187"/>
      <c r="Q94" s="187"/>
      <c r="R94" s="187"/>
      <c r="S94" s="187"/>
      <c r="T94" s="188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184" t="s">
        <v>166</v>
      </c>
      <c r="AU94" s="184" t="s">
        <v>88</v>
      </c>
      <c r="AV94" s="13" t="s">
        <v>86</v>
      </c>
      <c r="AW94" s="13" t="s">
        <v>38</v>
      </c>
      <c r="AX94" s="13" t="s">
        <v>78</v>
      </c>
      <c r="AY94" s="184" t="s">
        <v>118</v>
      </c>
    </row>
    <row r="95" s="14" customFormat="1">
      <c r="A95" s="14"/>
      <c r="B95" s="189"/>
      <c r="C95" s="14"/>
      <c r="D95" s="172" t="s">
        <v>166</v>
      </c>
      <c r="E95" s="190" t="s">
        <v>3</v>
      </c>
      <c r="F95" s="191" t="s">
        <v>168</v>
      </c>
      <c r="G95" s="14"/>
      <c r="H95" s="192">
        <v>540.79999999999995</v>
      </c>
      <c r="I95" s="14"/>
      <c r="J95" s="14"/>
      <c r="K95" s="14"/>
      <c r="L95" s="189"/>
      <c r="M95" s="193"/>
      <c r="N95" s="194"/>
      <c r="O95" s="194"/>
      <c r="P95" s="194"/>
      <c r="Q95" s="194"/>
      <c r="R95" s="194"/>
      <c r="S95" s="194"/>
      <c r="T95" s="195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190" t="s">
        <v>166</v>
      </c>
      <c r="AU95" s="190" t="s">
        <v>88</v>
      </c>
      <c r="AV95" s="14" t="s">
        <v>88</v>
      </c>
      <c r="AW95" s="14" t="s">
        <v>38</v>
      </c>
      <c r="AX95" s="14" t="s">
        <v>86</v>
      </c>
      <c r="AY95" s="190" t="s">
        <v>118</v>
      </c>
    </row>
    <row r="96" s="2" customFormat="1" ht="24.15" customHeight="1">
      <c r="A96" s="34"/>
      <c r="B96" s="159"/>
      <c r="C96" s="160" t="s">
        <v>88</v>
      </c>
      <c r="D96" s="160" t="s">
        <v>121</v>
      </c>
      <c r="E96" s="161" t="s">
        <v>169</v>
      </c>
      <c r="F96" s="162" t="s">
        <v>170</v>
      </c>
      <c r="G96" s="163" t="s">
        <v>171</v>
      </c>
      <c r="H96" s="164">
        <v>18</v>
      </c>
      <c r="I96" s="165">
        <v>522</v>
      </c>
      <c r="J96" s="165">
        <f>ROUND(I96*H96,2)</f>
        <v>9396</v>
      </c>
      <c r="K96" s="162" t="s">
        <v>125</v>
      </c>
      <c r="L96" s="35"/>
      <c r="M96" s="166" t="s">
        <v>3</v>
      </c>
      <c r="N96" s="167" t="s">
        <v>49</v>
      </c>
      <c r="O96" s="168">
        <v>1.548</v>
      </c>
      <c r="P96" s="168">
        <f>O96*H96</f>
        <v>27.864000000000001</v>
      </c>
      <c r="Q96" s="168">
        <v>0</v>
      </c>
      <c r="R96" s="168">
        <f>Q96*H96</f>
        <v>0</v>
      </c>
      <c r="S96" s="168">
        <v>0</v>
      </c>
      <c r="T96" s="169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70" t="s">
        <v>142</v>
      </c>
      <c r="AT96" s="170" t="s">
        <v>121</v>
      </c>
      <c r="AU96" s="170" t="s">
        <v>88</v>
      </c>
      <c r="AY96" s="20" t="s">
        <v>118</v>
      </c>
      <c r="BE96" s="171">
        <f>IF(N96="základní",J96,0)</f>
        <v>9396</v>
      </c>
      <c r="BF96" s="171">
        <f>IF(N96="snížená",J96,0)</f>
        <v>0</v>
      </c>
      <c r="BG96" s="171">
        <f>IF(N96="zákl. přenesená",J96,0)</f>
        <v>0</v>
      </c>
      <c r="BH96" s="171">
        <f>IF(N96="sníž. přenesená",J96,0)</f>
        <v>0</v>
      </c>
      <c r="BI96" s="171">
        <f>IF(N96="nulová",J96,0)</f>
        <v>0</v>
      </c>
      <c r="BJ96" s="20" t="s">
        <v>86</v>
      </c>
      <c r="BK96" s="171">
        <f>ROUND(I96*H96,2)</f>
        <v>9396</v>
      </c>
      <c r="BL96" s="20" t="s">
        <v>142</v>
      </c>
      <c r="BM96" s="170" t="s">
        <v>172</v>
      </c>
    </row>
    <row r="97" s="2" customFormat="1">
      <c r="A97" s="34"/>
      <c r="B97" s="35"/>
      <c r="C97" s="34"/>
      <c r="D97" s="172" t="s">
        <v>128</v>
      </c>
      <c r="E97" s="34"/>
      <c r="F97" s="173" t="s">
        <v>173</v>
      </c>
      <c r="G97" s="34"/>
      <c r="H97" s="34"/>
      <c r="I97" s="34"/>
      <c r="J97" s="34"/>
      <c r="K97" s="34"/>
      <c r="L97" s="35"/>
      <c r="M97" s="174"/>
      <c r="N97" s="175"/>
      <c r="O97" s="67"/>
      <c r="P97" s="67"/>
      <c r="Q97" s="67"/>
      <c r="R97" s="67"/>
      <c r="S97" s="67"/>
      <c r="T97" s="68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20" t="s">
        <v>128</v>
      </c>
      <c r="AU97" s="20" t="s">
        <v>88</v>
      </c>
    </row>
    <row r="98" s="2" customFormat="1">
      <c r="A98" s="34"/>
      <c r="B98" s="35"/>
      <c r="C98" s="34"/>
      <c r="D98" s="176" t="s">
        <v>129</v>
      </c>
      <c r="E98" s="34"/>
      <c r="F98" s="177" t="s">
        <v>174</v>
      </c>
      <c r="G98" s="34"/>
      <c r="H98" s="34"/>
      <c r="I98" s="34"/>
      <c r="J98" s="34"/>
      <c r="K98" s="34"/>
      <c r="L98" s="35"/>
      <c r="M98" s="174"/>
      <c r="N98" s="175"/>
      <c r="O98" s="67"/>
      <c r="P98" s="67"/>
      <c r="Q98" s="67"/>
      <c r="R98" s="67"/>
      <c r="S98" s="67"/>
      <c r="T98" s="68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20" t="s">
        <v>129</v>
      </c>
      <c r="AU98" s="20" t="s">
        <v>88</v>
      </c>
    </row>
    <row r="99" s="13" customFormat="1">
      <c r="A99" s="13"/>
      <c r="B99" s="183"/>
      <c r="C99" s="13"/>
      <c r="D99" s="172" t="s">
        <v>166</v>
      </c>
      <c r="E99" s="184" t="s">
        <v>3</v>
      </c>
      <c r="F99" s="185" t="s">
        <v>175</v>
      </c>
      <c r="G99" s="13"/>
      <c r="H99" s="184" t="s">
        <v>3</v>
      </c>
      <c r="I99" s="13"/>
      <c r="J99" s="13"/>
      <c r="K99" s="13"/>
      <c r="L99" s="183"/>
      <c r="M99" s="186"/>
      <c r="N99" s="187"/>
      <c r="O99" s="187"/>
      <c r="P99" s="187"/>
      <c r="Q99" s="187"/>
      <c r="R99" s="187"/>
      <c r="S99" s="187"/>
      <c r="T99" s="18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184" t="s">
        <v>166</v>
      </c>
      <c r="AU99" s="184" t="s">
        <v>88</v>
      </c>
      <c r="AV99" s="13" t="s">
        <v>86</v>
      </c>
      <c r="AW99" s="13" t="s">
        <v>38</v>
      </c>
      <c r="AX99" s="13" t="s">
        <v>78</v>
      </c>
      <c r="AY99" s="184" t="s">
        <v>118</v>
      </c>
    </row>
    <row r="100" s="14" customFormat="1">
      <c r="A100" s="14"/>
      <c r="B100" s="189"/>
      <c r="C100" s="14"/>
      <c r="D100" s="172" t="s">
        <v>166</v>
      </c>
      <c r="E100" s="190" t="s">
        <v>3</v>
      </c>
      <c r="F100" s="191" t="s">
        <v>176</v>
      </c>
      <c r="G100" s="14"/>
      <c r="H100" s="192">
        <v>12</v>
      </c>
      <c r="I100" s="14"/>
      <c r="J100" s="14"/>
      <c r="K100" s="14"/>
      <c r="L100" s="189"/>
      <c r="M100" s="193"/>
      <c r="N100" s="194"/>
      <c r="O100" s="194"/>
      <c r="P100" s="194"/>
      <c r="Q100" s="194"/>
      <c r="R100" s="194"/>
      <c r="S100" s="194"/>
      <c r="T100" s="19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190" t="s">
        <v>166</v>
      </c>
      <c r="AU100" s="190" t="s">
        <v>88</v>
      </c>
      <c r="AV100" s="14" t="s">
        <v>88</v>
      </c>
      <c r="AW100" s="14" t="s">
        <v>38</v>
      </c>
      <c r="AX100" s="14" t="s">
        <v>78</v>
      </c>
      <c r="AY100" s="190" t="s">
        <v>118</v>
      </c>
    </row>
    <row r="101" s="13" customFormat="1">
      <c r="A101" s="13"/>
      <c r="B101" s="183"/>
      <c r="C101" s="13"/>
      <c r="D101" s="172" t="s">
        <v>166</v>
      </c>
      <c r="E101" s="184" t="s">
        <v>3</v>
      </c>
      <c r="F101" s="185" t="s">
        <v>177</v>
      </c>
      <c r="G101" s="13"/>
      <c r="H101" s="184" t="s">
        <v>3</v>
      </c>
      <c r="I101" s="13"/>
      <c r="J101" s="13"/>
      <c r="K101" s="13"/>
      <c r="L101" s="183"/>
      <c r="M101" s="186"/>
      <c r="N101" s="187"/>
      <c r="O101" s="187"/>
      <c r="P101" s="187"/>
      <c r="Q101" s="187"/>
      <c r="R101" s="187"/>
      <c r="S101" s="187"/>
      <c r="T101" s="18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184" t="s">
        <v>166</v>
      </c>
      <c r="AU101" s="184" t="s">
        <v>88</v>
      </c>
      <c r="AV101" s="13" t="s">
        <v>86</v>
      </c>
      <c r="AW101" s="13" t="s">
        <v>38</v>
      </c>
      <c r="AX101" s="13" t="s">
        <v>78</v>
      </c>
      <c r="AY101" s="184" t="s">
        <v>118</v>
      </c>
    </row>
    <row r="102" s="14" customFormat="1">
      <c r="A102" s="14"/>
      <c r="B102" s="189"/>
      <c r="C102" s="14"/>
      <c r="D102" s="172" t="s">
        <v>166</v>
      </c>
      <c r="E102" s="190" t="s">
        <v>3</v>
      </c>
      <c r="F102" s="191" t="s">
        <v>178</v>
      </c>
      <c r="G102" s="14"/>
      <c r="H102" s="192">
        <v>6</v>
      </c>
      <c r="I102" s="14"/>
      <c r="J102" s="14"/>
      <c r="K102" s="14"/>
      <c r="L102" s="189"/>
      <c r="M102" s="193"/>
      <c r="N102" s="194"/>
      <c r="O102" s="194"/>
      <c r="P102" s="194"/>
      <c r="Q102" s="194"/>
      <c r="R102" s="194"/>
      <c r="S102" s="194"/>
      <c r="T102" s="195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190" t="s">
        <v>166</v>
      </c>
      <c r="AU102" s="190" t="s">
        <v>88</v>
      </c>
      <c r="AV102" s="14" t="s">
        <v>88</v>
      </c>
      <c r="AW102" s="14" t="s">
        <v>38</v>
      </c>
      <c r="AX102" s="14" t="s">
        <v>78</v>
      </c>
      <c r="AY102" s="190" t="s">
        <v>118</v>
      </c>
    </row>
    <row r="103" s="15" customFormat="1">
      <c r="A103" s="15"/>
      <c r="B103" s="196"/>
      <c r="C103" s="15"/>
      <c r="D103" s="172" t="s">
        <v>166</v>
      </c>
      <c r="E103" s="197" t="s">
        <v>3</v>
      </c>
      <c r="F103" s="198" t="s">
        <v>179</v>
      </c>
      <c r="G103" s="15"/>
      <c r="H103" s="199">
        <v>18</v>
      </c>
      <c r="I103" s="15"/>
      <c r="J103" s="15"/>
      <c r="K103" s="15"/>
      <c r="L103" s="196"/>
      <c r="M103" s="200"/>
      <c r="N103" s="201"/>
      <c r="O103" s="201"/>
      <c r="P103" s="201"/>
      <c r="Q103" s="201"/>
      <c r="R103" s="201"/>
      <c r="S103" s="201"/>
      <c r="T103" s="202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197" t="s">
        <v>166</v>
      </c>
      <c r="AU103" s="197" t="s">
        <v>88</v>
      </c>
      <c r="AV103" s="15" t="s">
        <v>142</v>
      </c>
      <c r="AW103" s="15" t="s">
        <v>38</v>
      </c>
      <c r="AX103" s="15" t="s">
        <v>86</v>
      </c>
      <c r="AY103" s="197" t="s">
        <v>118</v>
      </c>
    </row>
    <row r="104" s="2" customFormat="1" ht="24.15" customHeight="1">
      <c r="A104" s="34"/>
      <c r="B104" s="159"/>
      <c r="C104" s="160" t="s">
        <v>135</v>
      </c>
      <c r="D104" s="160" t="s">
        <v>121</v>
      </c>
      <c r="E104" s="161" t="s">
        <v>180</v>
      </c>
      <c r="F104" s="162" t="s">
        <v>181</v>
      </c>
      <c r="G104" s="163" t="s">
        <v>171</v>
      </c>
      <c r="H104" s="164">
        <v>36.399999999999999</v>
      </c>
      <c r="I104" s="165">
        <v>625</v>
      </c>
      <c r="J104" s="165">
        <f>ROUND(I104*H104,2)</f>
        <v>22750</v>
      </c>
      <c r="K104" s="162" t="s">
        <v>125</v>
      </c>
      <c r="L104" s="35"/>
      <c r="M104" s="166" t="s">
        <v>3</v>
      </c>
      <c r="N104" s="167" t="s">
        <v>49</v>
      </c>
      <c r="O104" s="168">
        <v>0.97499999999999998</v>
      </c>
      <c r="P104" s="168">
        <f>O104*H104</f>
        <v>35.489999999999995</v>
      </c>
      <c r="Q104" s="168">
        <v>0</v>
      </c>
      <c r="R104" s="168">
        <f>Q104*H104</f>
        <v>0</v>
      </c>
      <c r="S104" s="168">
        <v>0</v>
      </c>
      <c r="T104" s="169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70" t="s">
        <v>142</v>
      </c>
      <c r="AT104" s="170" t="s">
        <v>121</v>
      </c>
      <c r="AU104" s="170" t="s">
        <v>88</v>
      </c>
      <c r="AY104" s="20" t="s">
        <v>118</v>
      </c>
      <c r="BE104" s="171">
        <f>IF(N104="základní",J104,0)</f>
        <v>22750</v>
      </c>
      <c r="BF104" s="171">
        <f>IF(N104="snížená",J104,0)</f>
        <v>0</v>
      </c>
      <c r="BG104" s="171">
        <f>IF(N104="zákl. přenesená",J104,0)</f>
        <v>0</v>
      </c>
      <c r="BH104" s="171">
        <f>IF(N104="sníž. přenesená",J104,0)</f>
        <v>0</v>
      </c>
      <c r="BI104" s="171">
        <f>IF(N104="nulová",J104,0)</f>
        <v>0</v>
      </c>
      <c r="BJ104" s="20" t="s">
        <v>86</v>
      </c>
      <c r="BK104" s="171">
        <f>ROUND(I104*H104,2)</f>
        <v>22750</v>
      </c>
      <c r="BL104" s="20" t="s">
        <v>142</v>
      </c>
      <c r="BM104" s="170" t="s">
        <v>182</v>
      </c>
    </row>
    <row r="105" s="2" customFormat="1">
      <c r="A105" s="34"/>
      <c r="B105" s="35"/>
      <c r="C105" s="34"/>
      <c r="D105" s="172" t="s">
        <v>128</v>
      </c>
      <c r="E105" s="34"/>
      <c r="F105" s="173" t="s">
        <v>183</v>
      </c>
      <c r="G105" s="34"/>
      <c r="H105" s="34"/>
      <c r="I105" s="34"/>
      <c r="J105" s="34"/>
      <c r="K105" s="34"/>
      <c r="L105" s="35"/>
      <c r="M105" s="174"/>
      <c r="N105" s="175"/>
      <c r="O105" s="67"/>
      <c r="P105" s="67"/>
      <c r="Q105" s="67"/>
      <c r="R105" s="67"/>
      <c r="S105" s="67"/>
      <c r="T105" s="68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20" t="s">
        <v>128</v>
      </c>
      <c r="AU105" s="20" t="s">
        <v>88</v>
      </c>
    </row>
    <row r="106" s="2" customFormat="1">
      <c r="A106" s="34"/>
      <c r="B106" s="35"/>
      <c r="C106" s="34"/>
      <c r="D106" s="176" t="s">
        <v>129</v>
      </c>
      <c r="E106" s="34"/>
      <c r="F106" s="177" t="s">
        <v>184</v>
      </c>
      <c r="G106" s="34"/>
      <c r="H106" s="34"/>
      <c r="I106" s="34"/>
      <c r="J106" s="34"/>
      <c r="K106" s="34"/>
      <c r="L106" s="35"/>
      <c r="M106" s="174"/>
      <c r="N106" s="175"/>
      <c r="O106" s="67"/>
      <c r="P106" s="67"/>
      <c r="Q106" s="67"/>
      <c r="R106" s="67"/>
      <c r="S106" s="67"/>
      <c r="T106" s="68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20" t="s">
        <v>129</v>
      </c>
      <c r="AU106" s="20" t="s">
        <v>88</v>
      </c>
    </row>
    <row r="107" s="13" customFormat="1">
      <c r="A107" s="13"/>
      <c r="B107" s="183"/>
      <c r="C107" s="13"/>
      <c r="D107" s="172" t="s">
        <v>166</v>
      </c>
      <c r="E107" s="184" t="s">
        <v>3</v>
      </c>
      <c r="F107" s="185" t="s">
        <v>185</v>
      </c>
      <c r="G107" s="13"/>
      <c r="H107" s="184" t="s">
        <v>3</v>
      </c>
      <c r="I107" s="13"/>
      <c r="J107" s="13"/>
      <c r="K107" s="13"/>
      <c r="L107" s="183"/>
      <c r="M107" s="186"/>
      <c r="N107" s="187"/>
      <c r="O107" s="187"/>
      <c r="P107" s="187"/>
      <c r="Q107" s="187"/>
      <c r="R107" s="187"/>
      <c r="S107" s="187"/>
      <c r="T107" s="18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184" t="s">
        <v>166</v>
      </c>
      <c r="AU107" s="184" t="s">
        <v>88</v>
      </c>
      <c r="AV107" s="13" t="s">
        <v>86</v>
      </c>
      <c r="AW107" s="13" t="s">
        <v>38</v>
      </c>
      <c r="AX107" s="13" t="s">
        <v>78</v>
      </c>
      <c r="AY107" s="184" t="s">
        <v>118</v>
      </c>
    </row>
    <row r="108" s="14" customFormat="1">
      <c r="A108" s="14"/>
      <c r="B108" s="189"/>
      <c r="C108" s="14"/>
      <c r="D108" s="172" t="s">
        <v>166</v>
      </c>
      <c r="E108" s="190" t="s">
        <v>3</v>
      </c>
      <c r="F108" s="191" t="s">
        <v>186</v>
      </c>
      <c r="G108" s="14"/>
      <c r="H108" s="192">
        <v>36.399999999999999</v>
      </c>
      <c r="I108" s="14"/>
      <c r="J108" s="14"/>
      <c r="K108" s="14"/>
      <c r="L108" s="189"/>
      <c r="M108" s="193"/>
      <c r="N108" s="194"/>
      <c r="O108" s="194"/>
      <c r="P108" s="194"/>
      <c r="Q108" s="194"/>
      <c r="R108" s="194"/>
      <c r="S108" s="194"/>
      <c r="T108" s="195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190" t="s">
        <v>166</v>
      </c>
      <c r="AU108" s="190" t="s">
        <v>88</v>
      </c>
      <c r="AV108" s="14" t="s">
        <v>88</v>
      </c>
      <c r="AW108" s="14" t="s">
        <v>38</v>
      </c>
      <c r="AX108" s="14" t="s">
        <v>86</v>
      </c>
      <c r="AY108" s="190" t="s">
        <v>118</v>
      </c>
    </row>
    <row r="109" s="2" customFormat="1" ht="33" customHeight="1">
      <c r="A109" s="34"/>
      <c r="B109" s="159"/>
      <c r="C109" s="160" t="s">
        <v>142</v>
      </c>
      <c r="D109" s="160" t="s">
        <v>121</v>
      </c>
      <c r="E109" s="161" t="s">
        <v>187</v>
      </c>
      <c r="F109" s="162" t="s">
        <v>188</v>
      </c>
      <c r="G109" s="163" t="s">
        <v>171</v>
      </c>
      <c r="H109" s="164">
        <v>18</v>
      </c>
      <c r="I109" s="165">
        <v>1510</v>
      </c>
      <c r="J109" s="165">
        <f>ROUND(I109*H109,2)</f>
        <v>27180</v>
      </c>
      <c r="K109" s="162" t="s">
        <v>125</v>
      </c>
      <c r="L109" s="35"/>
      <c r="M109" s="166" t="s">
        <v>3</v>
      </c>
      <c r="N109" s="167" t="s">
        <v>49</v>
      </c>
      <c r="O109" s="168">
        <v>4.4930000000000003</v>
      </c>
      <c r="P109" s="168">
        <f>O109*H109</f>
        <v>80.874000000000009</v>
      </c>
      <c r="Q109" s="168">
        <v>0</v>
      </c>
      <c r="R109" s="168">
        <f>Q109*H109</f>
        <v>0</v>
      </c>
      <c r="S109" s="168">
        <v>0</v>
      </c>
      <c r="T109" s="169">
        <f>S109*H109</f>
        <v>0</v>
      </c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R109" s="170" t="s">
        <v>142</v>
      </c>
      <c r="AT109" s="170" t="s">
        <v>121</v>
      </c>
      <c r="AU109" s="170" t="s">
        <v>88</v>
      </c>
      <c r="AY109" s="20" t="s">
        <v>118</v>
      </c>
      <c r="BE109" s="171">
        <f>IF(N109="základní",J109,0)</f>
        <v>27180</v>
      </c>
      <c r="BF109" s="171">
        <f>IF(N109="snížená",J109,0)</f>
        <v>0</v>
      </c>
      <c r="BG109" s="171">
        <f>IF(N109="zákl. přenesená",J109,0)</f>
        <v>0</v>
      </c>
      <c r="BH109" s="171">
        <f>IF(N109="sníž. přenesená",J109,0)</f>
        <v>0</v>
      </c>
      <c r="BI109" s="171">
        <f>IF(N109="nulová",J109,0)</f>
        <v>0</v>
      </c>
      <c r="BJ109" s="20" t="s">
        <v>86</v>
      </c>
      <c r="BK109" s="171">
        <f>ROUND(I109*H109,2)</f>
        <v>27180</v>
      </c>
      <c r="BL109" s="20" t="s">
        <v>142</v>
      </c>
      <c r="BM109" s="170" t="s">
        <v>189</v>
      </c>
    </row>
    <row r="110" s="2" customFormat="1">
      <c r="A110" s="34"/>
      <c r="B110" s="35"/>
      <c r="C110" s="34"/>
      <c r="D110" s="172" t="s">
        <v>128</v>
      </c>
      <c r="E110" s="34"/>
      <c r="F110" s="173" t="s">
        <v>190</v>
      </c>
      <c r="G110" s="34"/>
      <c r="H110" s="34"/>
      <c r="I110" s="34"/>
      <c r="J110" s="34"/>
      <c r="K110" s="34"/>
      <c r="L110" s="35"/>
      <c r="M110" s="174"/>
      <c r="N110" s="175"/>
      <c r="O110" s="67"/>
      <c r="P110" s="67"/>
      <c r="Q110" s="67"/>
      <c r="R110" s="67"/>
      <c r="S110" s="67"/>
      <c r="T110" s="68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20" t="s">
        <v>128</v>
      </c>
      <c r="AU110" s="20" t="s">
        <v>88</v>
      </c>
    </row>
    <row r="111" s="2" customFormat="1">
      <c r="A111" s="34"/>
      <c r="B111" s="35"/>
      <c r="C111" s="34"/>
      <c r="D111" s="176" t="s">
        <v>129</v>
      </c>
      <c r="E111" s="34"/>
      <c r="F111" s="177" t="s">
        <v>191</v>
      </c>
      <c r="G111" s="34"/>
      <c r="H111" s="34"/>
      <c r="I111" s="34"/>
      <c r="J111" s="34"/>
      <c r="K111" s="34"/>
      <c r="L111" s="35"/>
      <c r="M111" s="174"/>
      <c r="N111" s="175"/>
      <c r="O111" s="67"/>
      <c r="P111" s="67"/>
      <c r="Q111" s="67"/>
      <c r="R111" s="67"/>
      <c r="S111" s="67"/>
      <c r="T111" s="68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20" t="s">
        <v>129</v>
      </c>
      <c r="AU111" s="20" t="s">
        <v>88</v>
      </c>
    </row>
    <row r="112" s="13" customFormat="1">
      <c r="A112" s="13"/>
      <c r="B112" s="183"/>
      <c r="C112" s="13"/>
      <c r="D112" s="172" t="s">
        <v>166</v>
      </c>
      <c r="E112" s="184" t="s">
        <v>3</v>
      </c>
      <c r="F112" s="185" t="s">
        <v>175</v>
      </c>
      <c r="G112" s="13"/>
      <c r="H112" s="184" t="s">
        <v>3</v>
      </c>
      <c r="I112" s="13"/>
      <c r="J112" s="13"/>
      <c r="K112" s="13"/>
      <c r="L112" s="183"/>
      <c r="M112" s="186"/>
      <c r="N112" s="187"/>
      <c r="O112" s="187"/>
      <c r="P112" s="187"/>
      <c r="Q112" s="187"/>
      <c r="R112" s="187"/>
      <c r="S112" s="187"/>
      <c r="T112" s="188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184" t="s">
        <v>166</v>
      </c>
      <c r="AU112" s="184" t="s">
        <v>88</v>
      </c>
      <c r="AV112" s="13" t="s">
        <v>86</v>
      </c>
      <c r="AW112" s="13" t="s">
        <v>38</v>
      </c>
      <c r="AX112" s="13" t="s">
        <v>78</v>
      </c>
      <c r="AY112" s="184" t="s">
        <v>118</v>
      </c>
    </row>
    <row r="113" s="14" customFormat="1">
      <c r="A113" s="14"/>
      <c r="B113" s="189"/>
      <c r="C113" s="14"/>
      <c r="D113" s="172" t="s">
        <v>166</v>
      </c>
      <c r="E113" s="190" t="s">
        <v>3</v>
      </c>
      <c r="F113" s="191" t="s">
        <v>176</v>
      </c>
      <c r="G113" s="14"/>
      <c r="H113" s="192">
        <v>12</v>
      </c>
      <c r="I113" s="14"/>
      <c r="J113" s="14"/>
      <c r="K113" s="14"/>
      <c r="L113" s="189"/>
      <c r="M113" s="193"/>
      <c r="N113" s="194"/>
      <c r="O113" s="194"/>
      <c r="P113" s="194"/>
      <c r="Q113" s="194"/>
      <c r="R113" s="194"/>
      <c r="S113" s="194"/>
      <c r="T113" s="195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190" t="s">
        <v>166</v>
      </c>
      <c r="AU113" s="190" t="s">
        <v>88</v>
      </c>
      <c r="AV113" s="14" t="s">
        <v>88</v>
      </c>
      <c r="AW113" s="14" t="s">
        <v>38</v>
      </c>
      <c r="AX113" s="14" t="s">
        <v>78</v>
      </c>
      <c r="AY113" s="190" t="s">
        <v>118</v>
      </c>
    </row>
    <row r="114" s="13" customFormat="1">
      <c r="A114" s="13"/>
      <c r="B114" s="183"/>
      <c r="C114" s="13"/>
      <c r="D114" s="172" t="s">
        <v>166</v>
      </c>
      <c r="E114" s="184" t="s">
        <v>3</v>
      </c>
      <c r="F114" s="185" t="s">
        <v>177</v>
      </c>
      <c r="G114" s="13"/>
      <c r="H114" s="184" t="s">
        <v>3</v>
      </c>
      <c r="I114" s="13"/>
      <c r="J114" s="13"/>
      <c r="K114" s="13"/>
      <c r="L114" s="183"/>
      <c r="M114" s="186"/>
      <c r="N114" s="187"/>
      <c r="O114" s="187"/>
      <c r="P114" s="187"/>
      <c r="Q114" s="187"/>
      <c r="R114" s="187"/>
      <c r="S114" s="187"/>
      <c r="T114" s="18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184" t="s">
        <v>166</v>
      </c>
      <c r="AU114" s="184" t="s">
        <v>88</v>
      </c>
      <c r="AV114" s="13" t="s">
        <v>86</v>
      </c>
      <c r="AW114" s="13" t="s">
        <v>38</v>
      </c>
      <c r="AX114" s="13" t="s">
        <v>78</v>
      </c>
      <c r="AY114" s="184" t="s">
        <v>118</v>
      </c>
    </row>
    <row r="115" s="14" customFormat="1">
      <c r="A115" s="14"/>
      <c r="B115" s="189"/>
      <c r="C115" s="14"/>
      <c r="D115" s="172" t="s">
        <v>166</v>
      </c>
      <c r="E115" s="190" t="s">
        <v>3</v>
      </c>
      <c r="F115" s="191" t="s">
        <v>178</v>
      </c>
      <c r="G115" s="14"/>
      <c r="H115" s="192">
        <v>6</v>
      </c>
      <c r="I115" s="14"/>
      <c r="J115" s="14"/>
      <c r="K115" s="14"/>
      <c r="L115" s="189"/>
      <c r="M115" s="193"/>
      <c r="N115" s="194"/>
      <c r="O115" s="194"/>
      <c r="P115" s="194"/>
      <c r="Q115" s="194"/>
      <c r="R115" s="194"/>
      <c r="S115" s="194"/>
      <c r="T115" s="19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190" t="s">
        <v>166</v>
      </c>
      <c r="AU115" s="190" t="s">
        <v>88</v>
      </c>
      <c r="AV115" s="14" t="s">
        <v>88</v>
      </c>
      <c r="AW115" s="14" t="s">
        <v>38</v>
      </c>
      <c r="AX115" s="14" t="s">
        <v>78</v>
      </c>
      <c r="AY115" s="190" t="s">
        <v>118</v>
      </c>
    </row>
    <row r="116" s="15" customFormat="1">
      <c r="A116" s="15"/>
      <c r="B116" s="196"/>
      <c r="C116" s="15"/>
      <c r="D116" s="172" t="s">
        <v>166</v>
      </c>
      <c r="E116" s="197" t="s">
        <v>3</v>
      </c>
      <c r="F116" s="198" t="s">
        <v>179</v>
      </c>
      <c r="G116" s="15"/>
      <c r="H116" s="199">
        <v>18</v>
      </c>
      <c r="I116" s="15"/>
      <c r="J116" s="15"/>
      <c r="K116" s="15"/>
      <c r="L116" s="196"/>
      <c r="M116" s="200"/>
      <c r="N116" s="201"/>
      <c r="O116" s="201"/>
      <c r="P116" s="201"/>
      <c r="Q116" s="201"/>
      <c r="R116" s="201"/>
      <c r="S116" s="201"/>
      <c r="T116" s="202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197" t="s">
        <v>166</v>
      </c>
      <c r="AU116" s="197" t="s">
        <v>88</v>
      </c>
      <c r="AV116" s="15" t="s">
        <v>142</v>
      </c>
      <c r="AW116" s="15" t="s">
        <v>38</v>
      </c>
      <c r="AX116" s="15" t="s">
        <v>86</v>
      </c>
      <c r="AY116" s="197" t="s">
        <v>118</v>
      </c>
    </row>
    <row r="117" s="2" customFormat="1" ht="33" customHeight="1">
      <c r="A117" s="34"/>
      <c r="B117" s="159"/>
      <c r="C117" s="160" t="s">
        <v>117</v>
      </c>
      <c r="D117" s="160" t="s">
        <v>121</v>
      </c>
      <c r="E117" s="161" t="s">
        <v>192</v>
      </c>
      <c r="F117" s="162" t="s">
        <v>193</v>
      </c>
      <c r="G117" s="163" t="s">
        <v>171</v>
      </c>
      <c r="H117" s="164">
        <v>421.22000000000003</v>
      </c>
      <c r="I117" s="165">
        <v>697</v>
      </c>
      <c r="J117" s="165">
        <f>ROUND(I117*H117,2)</f>
        <v>293590.34000000003</v>
      </c>
      <c r="K117" s="162" t="s">
        <v>125</v>
      </c>
      <c r="L117" s="35"/>
      <c r="M117" s="166" t="s">
        <v>3</v>
      </c>
      <c r="N117" s="167" t="s">
        <v>49</v>
      </c>
      <c r="O117" s="168">
        <v>0.83399999999999996</v>
      </c>
      <c r="P117" s="168">
        <f>O117*H117</f>
        <v>351.29748000000001</v>
      </c>
      <c r="Q117" s="168">
        <v>0</v>
      </c>
      <c r="R117" s="168">
        <f>Q117*H117</f>
        <v>0</v>
      </c>
      <c r="S117" s="168">
        <v>0</v>
      </c>
      <c r="T117" s="169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70" t="s">
        <v>142</v>
      </c>
      <c r="AT117" s="170" t="s">
        <v>121</v>
      </c>
      <c r="AU117" s="170" t="s">
        <v>88</v>
      </c>
      <c r="AY117" s="20" t="s">
        <v>118</v>
      </c>
      <c r="BE117" s="171">
        <f>IF(N117="základní",J117,0)</f>
        <v>293590.34000000003</v>
      </c>
      <c r="BF117" s="171">
        <f>IF(N117="snížená",J117,0)</f>
        <v>0</v>
      </c>
      <c r="BG117" s="171">
        <f>IF(N117="zákl. přenesená",J117,0)</f>
        <v>0</v>
      </c>
      <c r="BH117" s="171">
        <f>IF(N117="sníž. přenesená",J117,0)</f>
        <v>0</v>
      </c>
      <c r="BI117" s="171">
        <f>IF(N117="nulová",J117,0)</f>
        <v>0</v>
      </c>
      <c r="BJ117" s="20" t="s">
        <v>86</v>
      </c>
      <c r="BK117" s="171">
        <f>ROUND(I117*H117,2)</f>
        <v>293590.34000000003</v>
      </c>
      <c r="BL117" s="20" t="s">
        <v>142</v>
      </c>
      <c r="BM117" s="170" t="s">
        <v>194</v>
      </c>
    </row>
    <row r="118" s="2" customFormat="1">
      <c r="A118" s="34"/>
      <c r="B118" s="35"/>
      <c r="C118" s="34"/>
      <c r="D118" s="172" t="s">
        <v>128</v>
      </c>
      <c r="E118" s="34"/>
      <c r="F118" s="173" t="s">
        <v>195</v>
      </c>
      <c r="G118" s="34"/>
      <c r="H118" s="34"/>
      <c r="I118" s="34"/>
      <c r="J118" s="34"/>
      <c r="K118" s="34"/>
      <c r="L118" s="35"/>
      <c r="M118" s="174"/>
      <c r="N118" s="175"/>
      <c r="O118" s="67"/>
      <c r="P118" s="67"/>
      <c r="Q118" s="67"/>
      <c r="R118" s="67"/>
      <c r="S118" s="67"/>
      <c r="T118" s="68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20" t="s">
        <v>128</v>
      </c>
      <c r="AU118" s="20" t="s">
        <v>88</v>
      </c>
    </row>
    <row r="119" s="2" customFormat="1">
      <c r="A119" s="34"/>
      <c r="B119" s="35"/>
      <c r="C119" s="34"/>
      <c r="D119" s="176" t="s">
        <v>129</v>
      </c>
      <c r="E119" s="34"/>
      <c r="F119" s="177" t="s">
        <v>196</v>
      </c>
      <c r="G119" s="34"/>
      <c r="H119" s="34"/>
      <c r="I119" s="34"/>
      <c r="J119" s="34"/>
      <c r="K119" s="34"/>
      <c r="L119" s="35"/>
      <c r="M119" s="174"/>
      <c r="N119" s="175"/>
      <c r="O119" s="67"/>
      <c r="P119" s="67"/>
      <c r="Q119" s="67"/>
      <c r="R119" s="67"/>
      <c r="S119" s="67"/>
      <c r="T119" s="68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20" t="s">
        <v>129</v>
      </c>
      <c r="AU119" s="20" t="s">
        <v>88</v>
      </c>
    </row>
    <row r="120" s="13" customFormat="1">
      <c r="A120" s="13"/>
      <c r="B120" s="183"/>
      <c r="C120" s="13"/>
      <c r="D120" s="172" t="s">
        <v>166</v>
      </c>
      <c r="E120" s="184" t="s">
        <v>3</v>
      </c>
      <c r="F120" s="185" t="s">
        <v>167</v>
      </c>
      <c r="G120" s="13"/>
      <c r="H120" s="184" t="s">
        <v>3</v>
      </c>
      <c r="I120" s="13"/>
      <c r="J120" s="13"/>
      <c r="K120" s="13"/>
      <c r="L120" s="183"/>
      <c r="M120" s="186"/>
      <c r="N120" s="187"/>
      <c r="O120" s="187"/>
      <c r="P120" s="187"/>
      <c r="Q120" s="187"/>
      <c r="R120" s="187"/>
      <c r="S120" s="187"/>
      <c r="T120" s="188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184" t="s">
        <v>166</v>
      </c>
      <c r="AU120" s="184" t="s">
        <v>88</v>
      </c>
      <c r="AV120" s="13" t="s">
        <v>86</v>
      </c>
      <c r="AW120" s="13" t="s">
        <v>38</v>
      </c>
      <c r="AX120" s="13" t="s">
        <v>78</v>
      </c>
      <c r="AY120" s="184" t="s">
        <v>118</v>
      </c>
    </row>
    <row r="121" s="14" customFormat="1">
      <c r="A121" s="14"/>
      <c r="B121" s="189"/>
      <c r="C121" s="14"/>
      <c r="D121" s="172" t="s">
        <v>166</v>
      </c>
      <c r="E121" s="190" t="s">
        <v>3</v>
      </c>
      <c r="F121" s="191" t="s">
        <v>197</v>
      </c>
      <c r="G121" s="14"/>
      <c r="H121" s="192">
        <v>417.60000000000002</v>
      </c>
      <c r="I121" s="14"/>
      <c r="J121" s="14"/>
      <c r="K121" s="14"/>
      <c r="L121" s="189"/>
      <c r="M121" s="193"/>
      <c r="N121" s="194"/>
      <c r="O121" s="194"/>
      <c r="P121" s="194"/>
      <c r="Q121" s="194"/>
      <c r="R121" s="194"/>
      <c r="S121" s="194"/>
      <c r="T121" s="19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190" t="s">
        <v>166</v>
      </c>
      <c r="AU121" s="190" t="s">
        <v>88</v>
      </c>
      <c r="AV121" s="14" t="s">
        <v>88</v>
      </c>
      <c r="AW121" s="14" t="s">
        <v>38</v>
      </c>
      <c r="AX121" s="14" t="s">
        <v>78</v>
      </c>
      <c r="AY121" s="190" t="s">
        <v>118</v>
      </c>
    </row>
    <row r="122" s="14" customFormat="1">
      <c r="A122" s="14"/>
      <c r="B122" s="189"/>
      <c r="C122" s="14"/>
      <c r="D122" s="172" t="s">
        <v>166</v>
      </c>
      <c r="E122" s="190" t="s">
        <v>3</v>
      </c>
      <c r="F122" s="191" t="s">
        <v>198</v>
      </c>
      <c r="G122" s="14"/>
      <c r="H122" s="192">
        <v>87</v>
      </c>
      <c r="I122" s="14"/>
      <c r="J122" s="14"/>
      <c r="K122" s="14"/>
      <c r="L122" s="189"/>
      <c r="M122" s="193"/>
      <c r="N122" s="194"/>
      <c r="O122" s="194"/>
      <c r="P122" s="194"/>
      <c r="Q122" s="194"/>
      <c r="R122" s="194"/>
      <c r="S122" s="194"/>
      <c r="T122" s="19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190" t="s">
        <v>166</v>
      </c>
      <c r="AU122" s="190" t="s">
        <v>88</v>
      </c>
      <c r="AV122" s="14" t="s">
        <v>88</v>
      </c>
      <c r="AW122" s="14" t="s">
        <v>38</v>
      </c>
      <c r="AX122" s="14" t="s">
        <v>78</v>
      </c>
      <c r="AY122" s="190" t="s">
        <v>118</v>
      </c>
    </row>
    <row r="123" s="13" customFormat="1">
      <c r="A123" s="13"/>
      <c r="B123" s="183"/>
      <c r="C123" s="13"/>
      <c r="D123" s="172" t="s">
        <v>166</v>
      </c>
      <c r="E123" s="184" t="s">
        <v>3</v>
      </c>
      <c r="F123" s="185" t="s">
        <v>185</v>
      </c>
      <c r="G123" s="13"/>
      <c r="H123" s="184" t="s">
        <v>3</v>
      </c>
      <c r="I123" s="13"/>
      <c r="J123" s="13"/>
      <c r="K123" s="13"/>
      <c r="L123" s="183"/>
      <c r="M123" s="186"/>
      <c r="N123" s="187"/>
      <c r="O123" s="187"/>
      <c r="P123" s="187"/>
      <c r="Q123" s="187"/>
      <c r="R123" s="187"/>
      <c r="S123" s="187"/>
      <c r="T123" s="18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84" t="s">
        <v>166</v>
      </c>
      <c r="AU123" s="184" t="s">
        <v>88</v>
      </c>
      <c r="AV123" s="13" t="s">
        <v>86</v>
      </c>
      <c r="AW123" s="13" t="s">
        <v>38</v>
      </c>
      <c r="AX123" s="13" t="s">
        <v>78</v>
      </c>
      <c r="AY123" s="184" t="s">
        <v>118</v>
      </c>
    </row>
    <row r="124" s="14" customFormat="1">
      <c r="A124" s="14"/>
      <c r="B124" s="189"/>
      <c r="C124" s="14"/>
      <c r="D124" s="172" t="s">
        <v>166</v>
      </c>
      <c r="E124" s="190" t="s">
        <v>3</v>
      </c>
      <c r="F124" s="191" t="s">
        <v>199</v>
      </c>
      <c r="G124" s="14"/>
      <c r="H124" s="192">
        <v>-36.399999999999999</v>
      </c>
      <c r="I124" s="14"/>
      <c r="J124" s="14"/>
      <c r="K124" s="14"/>
      <c r="L124" s="189"/>
      <c r="M124" s="193"/>
      <c r="N124" s="194"/>
      <c r="O124" s="194"/>
      <c r="P124" s="194"/>
      <c r="Q124" s="194"/>
      <c r="R124" s="194"/>
      <c r="S124" s="194"/>
      <c r="T124" s="195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190" t="s">
        <v>166</v>
      </c>
      <c r="AU124" s="190" t="s">
        <v>88</v>
      </c>
      <c r="AV124" s="14" t="s">
        <v>88</v>
      </c>
      <c r="AW124" s="14" t="s">
        <v>38</v>
      </c>
      <c r="AX124" s="14" t="s">
        <v>78</v>
      </c>
      <c r="AY124" s="190" t="s">
        <v>118</v>
      </c>
    </row>
    <row r="125" s="13" customFormat="1">
      <c r="A125" s="13"/>
      <c r="B125" s="183"/>
      <c r="C125" s="13"/>
      <c r="D125" s="172" t="s">
        <v>166</v>
      </c>
      <c r="E125" s="184" t="s">
        <v>3</v>
      </c>
      <c r="F125" s="185" t="s">
        <v>175</v>
      </c>
      <c r="G125" s="13"/>
      <c r="H125" s="184" t="s">
        <v>3</v>
      </c>
      <c r="I125" s="13"/>
      <c r="J125" s="13"/>
      <c r="K125" s="13"/>
      <c r="L125" s="183"/>
      <c r="M125" s="186"/>
      <c r="N125" s="187"/>
      <c r="O125" s="187"/>
      <c r="P125" s="187"/>
      <c r="Q125" s="187"/>
      <c r="R125" s="187"/>
      <c r="S125" s="187"/>
      <c r="T125" s="18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84" t="s">
        <v>166</v>
      </c>
      <c r="AU125" s="184" t="s">
        <v>88</v>
      </c>
      <c r="AV125" s="13" t="s">
        <v>86</v>
      </c>
      <c r="AW125" s="13" t="s">
        <v>38</v>
      </c>
      <c r="AX125" s="13" t="s">
        <v>78</v>
      </c>
      <c r="AY125" s="184" t="s">
        <v>118</v>
      </c>
    </row>
    <row r="126" s="14" customFormat="1">
      <c r="A126" s="14"/>
      <c r="B126" s="189"/>
      <c r="C126" s="14"/>
      <c r="D126" s="172" t="s">
        <v>166</v>
      </c>
      <c r="E126" s="190" t="s">
        <v>3</v>
      </c>
      <c r="F126" s="191" t="s">
        <v>200</v>
      </c>
      <c r="G126" s="14"/>
      <c r="H126" s="192">
        <v>-12</v>
      </c>
      <c r="I126" s="14"/>
      <c r="J126" s="14"/>
      <c r="K126" s="14"/>
      <c r="L126" s="189"/>
      <c r="M126" s="193"/>
      <c r="N126" s="194"/>
      <c r="O126" s="194"/>
      <c r="P126" s="194"/>
      <c r="Q126" s="194"/>
      <c r="R126" s="194"/>
      <c r="S126" s="194"/>
      <c r="T126" s="19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190" t="s">
        <v>166</v>
      </c>
      <c r="AU126" s="190" t="s">
        <v>88</v>
      </c>
      <c r="AV126" s="14" t="s">
        <v>88</v>
      </c>
      <c r="AW126" s="14" t="s">
        <v>38</v>
      </c>
      <c r="AX126" s="14" t="s">
        <v>78</v>
      </c>
      <c r="AY126" s="190" t="s">
        <v>118</v>
      </c>
    </row>
    <row r="127" s="13" customFormat="1">
      <c r="A127" s="13"/>
      <c r="B127" s="183"/>
      <c r="C127" s="13"/>
      <c r="D127" s="172" t="s">
        <v>166</v>
      </c>
      <c r="E127" s="184" t="s">
        <v>3</v>
      </c>
      <c r="F127" s="185" t="s">
        <v>201</v>
      </c>
      <c r="G127" s="13"/>
      <c r="H127" s="184" t="s">
        <v>3</v>
      </c>
      <c r="I127" s="13"/>
      <c r="J127" s="13"/>
      <c r="K127" s="13"/>
      <c r="L127" s="183"/>
      <c r="M127" s="186"/>
      <c r="N127" s="187"/>
      <c r="O127" s="187"/>
      <c r="P127" s="187"/>
      <c r="Q127" s="187"/>
      <c r="R127" s="187"/>
      <c r="S127" s="187"/>
      <c r="T127" s="188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4" t="s">
        <v>166</v>
      </c>
      <c r="AU127" s="184" t="s">
        <v>88</v>
      </c>
      <c r="AV127" s="13" t="s">
        <v>86</v>
      </c>
      <c r="AW127" s="13" t="s">
        <v>38</v>
      </c>
      <c r="AX127" s="13" t="s">
        <v>78</v>
      </c>
      <c r="AY127" s="184" t="s">
        <v>118</v>
      </c>
    </row>
    <row r="128" s="14" customFormat="1">
      <c r="A128" s="14"/>
      <c r="B128" s="189"/>
      <c r="C128" s="14"/>
      <c r="D128" s="172" t="s">
        <v>166</v>
      </c>
      <c r="E128" s="190" t="s">
        <v>3</v>
      </c>
      <c r="F128" s="191" t="s">
        <v>202</v>
      </c>
      <c r="G128" s="14"/>
      <c r="H128" s="192">
        <v>-48</v>
      </c>
      <c r="I128" s="14"/>
      <c r="J128" s="14"/>
      <c r="K128" s="14"/>
      <c r="L128" s="189"/>
      <c r="M128" s="193"/>
      <c r="N128" s="194"/>
      <c r="O128" s="194"/>
      <c r="P128" s="194"/>
      <c r="Q128" s="194"/>
      <c r="R128" s="194"/>
      <c r="S128" s="194"/>
      <c r="T128" s="195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90" t="s">
        <v>166</v>
      </c>
      <c r="AU128" s="190" t="s">
        <v>88</v>
      </c>
      <c r="AV128" s="14" t="s">
        <v>88</v>
      </c>
      <c r="AW128" s="14" t="s">
        <v>38</v>
      </c>
      <c r="AX128" s="14" t="s">
        <v>78</v>
      </c>
      <c r="AY128" s="190" t="s">
        <v>118</v>
      </c>
    </row>
    <row r="129" s="14" customFormat="1">
      <c r="A129" s="14"/>
      <c r="B129" s="189"/>
      <c r="C129" s="14"/>
      <c r="D129" s="172" t="s">
        <v>166</v>
      </c>
      <c r="E129" s="190" t="s">
        <v>3</v>
      </c>
      <c r="F129" s="191" t="s">
        <v>203</v>
      </c>
      <c r="G129" s="14"/>
      <c r="H129" s="192">
        <v>-30.18</v>
      </c>
      <c r="I129" s="14"/>
      <c r="J129" s="14"/>
      <c r="K129" s="14"/>
      <c r="L129" s="189"/>
      <c r="M129" s="193"/>
      <c r="N129" s="194"/>
      <c r="O129" s="194"/>
      <c r="P129" s="194"/>
      <c r="Q129" s="194"/>
      <c r="R129" s="194"/>
      <c r="S129" s="194"/>
      <c r="T129" s="19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90" t="s">
        <v>166</v>
      </c>
      <c r="AU129" s="190" t="s">
        <v>88</v>
      </c>
      <c r="AV129" s="14" t="s">
        <v>88</v>
      </c>
      <c r="AW129" s="14" t="s">
        <v>38</v>
      </c>
      <c r="AX129" s="14" t="s">
        <v>78</v>
      </c>
      <c r="AY129" s="190" t="s">
        <v>118</v>
      </c>
    </row>
    <row r="130" s="14" customFormat="1">
      <c r="A130" s="14"/>
      <c r="B130" s="189"/>
      <c r="C130" s="14"/>
      <c r="D130" s="172" t="s">
        <v>166</v>
      </c>
      <c r="E130" s="190" t="s">
        <v>3</v>
      </c>
      <c r="F130" s="191" t="s">
        <v>204</v>
      </c>
      <c r="G130" s="14"/>
      <c r="H130" s="192">
        <v>43.200000000000003</v>
      </c>
      <c r="I130" s="14"/>
      <c r="J130" s="14"/>
      <c r="K130" s="14"/>
      <c r="L130" s="189"/>
      <c r="M130" s="193"/>
      <c r="N130" s="194"/>
      <c r="O130" s="194"/>
      <c r="P130" s="194"/>
      <c r="Q130" s="194"/>
      <c r="R130" s="194"/>
      <c r="S130" s="194"/>
      <c r="T130" s="19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0" t="s">
        <v>166</v>
      </c>
      <c r="AU130" s="190" t="s">
        <v>88</v>
      </c>
      <c r="AV130" s="14" t="s">
        <v>88</v>
      </c>
      <c r="AW130" s="14" t="s">
        <v>38</v>
      </c>
      <c r="AX130" s="14" t="s">
        <v>78</v>
      </c>
      <c r="AY130" s="190" t="s">
        <v>118</v>
      </c>
    </row>
    <row r="131" s="15" customFormat="1">
      <c r="A131" s="15"/>
      <c r="B131" s="196"/>
      <c r="C131" s="15"/>
      <c r="D131" s="172" t="s">
        <v>166</v>
      </c>
      <c r="E131" s="197" t="s">
        <v>3</v>
      </c>
      <c r="F131" s="198" t="s">
        <v>179</v>
      </c>
      <c r="G131" s="15"/>
      <c r="H131" s="199">
        <v>421.22000000000003</v>
      </c>
      <c r="I131" s="15"/>
      <c r="J131" s="15"/>
      <c r="K131" s="15"/>
      <c r="L131" s="196"/>
      <c r="M131" s="200"/>
      <c r="N131" s="201"/>
      <c r="O131" s="201"/>
      <c r="P131" s="201"/>
      <c r="Q131" s="201"/>
      <c r="R131" s="201"/>
      <c r="S131" s="201"/>
      <c r="T131" s="202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197" t="s">
        <v>166</v>
      </c>
      <c r="AU131" s="197" t="s">
        <v>88</v>
      </c>
      <c r="AV131" s="15" t="s">
        <v>142</v>
      </c>
      <c r="AW131" s="15" t="s">
        <v>38</v>
      </c>
      <c r="AX131" s="15" t="s">
        <v>86</v>
      </c>
      <c r="AY131" s="197" t="s">
        <v>118</v>
      </c>
    </row>
    <row r="132" s="2" customFormat="1" ht="33" customHeight="1">
      <c r="A132" s="34"/>
      <c r="B132" s="159"/>
      <c r="C132" s="160" t="s">
        <v>205</v>
      </c>
      <c r="D132" s="160" t="s">
        <v>121</v>
      </c>
      <c r="E132" s="161" t="s">
        <v>206</v>
      </c>
      <c r="F132" s="162" t="s">
        <v>207</v>
      </c>
      <c r="G132" s="163" t="s">
        <v>208</v>
      </c>
      <c r="H132" s="164">
        <v>101.15000000000001</v>
      </c>
      <c r="I132" s="165">
        <v>646</v>
      </c>
      <c r="J132" s="165">
        <f>ROUND(I132*H132,2)</f>
        <v>65342.900000000001</v>
      </c>
      <c r="K132" s="162" t="s">
        <v>125</v>
      </c>
      <c r="L132" s="35"/>
      <c r="M132" s="166" t="s">
        <v>3</v>
      </c>
      <c r="N132" s="167" t="s">
        <v>49</v>
      </c>
      <c r="O132" s="168">
        <v>0.80500000000000005</v>
      </c>
      <c r="P132" s="168">
        <f>O132*H132</f>
        <v>81.425750000000008</v>
      </c>
      <c r="Q132" s="168">
        <v>0</v>
      </c>
      <c r="R132" s="168">
        <f>Q132*H132</f>
        <v>0</v>
      </c>
      <c r="S132" s="168">
        <v>0</v>
      </c>
      <c r="T132" s="169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70" t="s">
        <v>142</v>
      </c>
      <c r="AT132" s="170" t="s">
        <v>121</v>
      </c>
      <c r="AU132" s="170" t="s">
        <v>88</v>
      </c>
      <c r="AY132" s="20" t="s">
        <v>118</v>
      </c>
      <c r="BE132" s="171">
        <f>IF(N132="základní",J132,0)</f>
        <v>65342.900000000001</v>
      </c>
      <c r="BF132" s="171">
        <f>IF(N132="snížená",J132,0)</f>
        <v>0</v>
      </c>
      <c r="BG132" s="171">
        <f>IF(N132="zákl. přenesená",J132,0)</f>
        <v>0</v>
      </c>
      <c r="BH132" s="171">
        <f>IF(N132="sníž. přenesená",J132,0)</f>
        <v>0</v>
      </c>
      <c r="BI132" s="171">
        <f>IF(N132="nulová",J132,0)</f>
        <v>0</v>
      </c>
      <c r="BJ132" s="20" t="s">
        <v>86</v>
      </c>
      <c r="BK132" s="171">
        <f>ROUND(I132*H132,2)</f>
        <v>65342.900000000001</v>
      </c>
      <c r="BL132" s="20" t="s">
        <v>142</v>
      </c>
      <c r="BM132" s="170" t="s">
        <v>209</v>
      </c>
    </row>
    <row r="133" s="2" customFormat="1">
      <c r="A133" s="34"/>
      <c r="B133" s="35"/>
      <c r="C133" s="34"/>
      <c r="D133" s="172" t="s">
        <v>128</v>
      </c>
      <c r="E133" s="34"/>
      <c r="F133" s="173" t="s">
        <v>210</v>
      </c>
      <c r="G133" s="34"/>
      <c r="H133" s="34"/>
      <c r="I133" s="34"/>
      <c r="J133" s="34"/>
      <c r="K133" s="34"/>
      <c r="L133" s="35"/>
      <c r="M133" s="174"/>
      <c r="N133" s="175"/>
      <c r="O133" s="67"/>
      <c r="P133" s="67"/>
      <c r="Q133" s="67"/>
      <c r="R133" s="67"/>
      <c r="S133" s="67"/>
      <c r="T133" s="6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20" t="s">
        <v>128</v>
      </c>
      <c r="AU133" s="20" t="s">
        <v>88</v>
      </c>
    </row>
    <row r="134" s="2" customFormat="1">
      <c r="A134" s="34"/>
      <c r="B134" s="35"/>
      <c r="C134" s="34"/>
      <c r="D134" s="176" t="s">
        <v>129</v>
      </c>
      <c r="E134" s="34"/>
      <c r="F134" s="177" t="s">
        <v>211</v>
      </c>
      <c r="G134" s="34"/>
      <c r="H134" s="34"/>
      <c r="I134" s="34"/>
      <c r="J134" s="34"/>
      <c r="K134" s="34"/>
      <c r="L134" s="35"/>
      <c r="M134" s="174"/>
      <c r="N134" s="175"/>
      <c r="O134" s="67"/>
      <c r="P134" s="67"/>
      <c r="Q134" s="67"/>
      <c r="R134" s="67"/>
      <c r="S134" s="67"/>
      <c r="T134" s="6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20" t="s">
        <v>129</v>
      </c>
      <c r="AU134" s="20" t="s">
        <v>88</v>
      </c>
    </row>
    <row r="135" s="13" customFormat="1">
      <c r="A135" s="13"/>
      <c r="B135" s="183"/>
      <c r="C135" s="13"/>
      <c r="D135" s="172" t="s">
        <v>166</v>
      </c>
      <c r="E135" s="184" t="s">
        <v>3</v>
      </c>
      <c r="F135" s="185" t="s">
        <v>201</v>
      </c>
      <c r="G135" s="13"/>
      <c r="H135" s="184" t="s">
        <v>3</v>
      </c>
      <c r="I135" s="13"/>
      <c r="J135" s="13"/>
      <c r="K135" s="13"/>
      <c r="L135" s="183"/>
      <c r="M135" s="186"/>
      <c r="N135" s="187"/>
      <c r="O135" s="187"/>
      <c r="P135" s="187"/>
      <c r="Q135" s="187"/>
      <c r="R135" s="187"/>
      <c r="S135" s="187"/>
      <c r="T135" s="188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4" t="s">
        <v>166</v>
      </c>
      <c r="AU135" s="184" t="s">
        <v>88</v>
      </c>
      <c r="AV135" s="13" t="s">
        <v>86</v>
      </c>
      <c r="AW135" s="13" t="s">
        <v>38</v>
      </c>
      <c r="AX135" s="13" t="s">
        <v>78</v>
      </c>
      <c r="AY135" s="184" t="s">
        <v>118</v>
      </c>
    </row>
    <row r="136" s="14" customFormat="1">
      <c r="A136" s="14"/>
      <c r="B136" s="189"/>
      <c r="C136" s="14"/>
      <c r="D136" s="172" t="s">
        <v>166</v>
      </c>
      <c r="E136" s="190" t="s">
        <v>3</v>
      </c>
      <c r="F136" s="191" t="s">
        <v>212</v>
      </c>
      <c r="G136" s="14"/>
      <c r="H136" s="192">
        <v>40</v>
      </c>
      <c r="I136" s="14"/>
      <c r="J136" s="14"/>
      <c r="K136" s="14"/>
      <c r="L136" s="189"/>
      <c r="M136" s="193"/>
      <c r="N136" s="194"/>
      <c r="O136" s="194"/>
      <c r="P136" s="194"/>
      <c r="Q136" s="194"/>
      <c r="R136" s="194"/>
      <c r="S136" s="194"/>
      <c r="T136" s="19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90" t="s">
        <v>166</v>
      </c>
      <c r="AU136" s="190" t="s">
        <v>88</v>
      </c>
      <c r="AV136" s="14" t="s">
        <v>88</v>
      </c>
      <c r="AW136" s="14" t="s">
        <v>38</v>
      </c>
      <c r="AX136" s="14" t="s">
        <v>78</v>
      </c>
      <c r="AY136" s="190" t="s">
        <v>118</v>
      </c>
    </row>
    <row r="137" s="14" customFormat="1">
      <c r="A137" s="14"/>
      <c r="B137" s="189"/>
      <c r="C137" s="14"/>
      <c r="D137" s="172" t="s">
        <v>166</v>
      </c>
      <c r="E137" s="190" t="s">
        <v>3</v>
      </c>
      <c r="F137" s="191" t="s">
        <v>213</v>
      </c>
      <c r="G137" s="14"/>
      <c r="H137" s="192">
        <v>25.149999999999999</v>
      </c>
      <c r="I137" s="14"/>
      <c r="J137" s="14"/>
      <c r="K137" s="14"/>
      <c r="L137" s="189"/>
      <c r="M137" s="193"/>
      <c r="N137" s="194"/>
      <c r="O137" s="194"/>
      <c r="P137" s="194"/>
      <c r="Q137" s="194"/>
      <c r="R137" s="194"/>
      <c r="S137" s="194"/>
      <c r="T137" s="195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0" t="s">
        <v>166</v>
      </c>
      <c r="AU137" s="190" t="s">
        <v>88</v>
      </c>
      <c r="AV137" s="14" t="s">
        <v>88</v>
      </c>
      <c r="AW137" s="14" t="s">
        <v>38</v>
      </c>
      <c r="AX137" s="14" t="s">
        <v>78</v>
      </c>
      <c r="AY137" s="190" t="s">
        <v>118</v>
      </c>
    </row>
    <row r="138" s="14" customFormat="1">
      <c r="A138" s="14"/>
      <c r="B138" s="189"/>
      <c r="C138" s="14"/>
      <c r="D138" s="172" t="s">
        <v>166</v>
      </c>
      <c r="E138" s="190" t="s">
        <v>3</v>
      </c>
      <c r="F138" s="191" t="s">
        <v>214</v>
      </c>
      <c r="G138" s="14"/>
      <c r="H138" s="192">
        <v>36</v>
      </c>
      <c r="I138" s="14"/>
      <c r="J138" s="14"/>
      <c r="K138" s="14"/>
      <c r="L138" s="189"/>
      <c r="M138" s="193"/>
      <c r="N138" s="194"/>
      <c r="O138" s="194"/>
      <c r="P138" s="194"/>
      <c r="Q138" s="194"/>
      <c r="R138" s="194"/>
      <c r="S138" s="194"/>
      <c r="T138" s="195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0" t="s">
        <v>166</v>
      </c>
      <c r="AU138" s="190" t="s">
        <v>88</v>
      </c>
      <c r="AV138" s="14" t="s">
        <v>88</v>
      </c>
      <c r="AW138" s="14" t="s">
        <v>38</v>
      </c>
      <c r="AX138" s="14" t="s">
        <v>78</v>
      </c>
      <c r="AY138" s="190" t="s">
        <v>118</v>
      </c>
    </row>
    <row r="139" s="15" customFormat="1">
      <c r="A139" s="15"/>
      <c r="B139" s="196"/>
      <c r="C139" s="15"/>
      <c r="D139" s="172" t="s">
        <v>166</v>
      </c>
      <c r="E139" s="197" t="s">
        <v>3</v>
      </c>
      <c r="F139" s="198" t="s">
        <v>179</v>
      </c>
      <c r="G139" s="15"/>
      <c r="H139" s="199">
        <v>101.15000000000001</v>
      </c>
      <c r="I139" s="15"/>
      <c r="J139" s="15"/>
      <c r="K139" s="15"/>
      <c r="L139" s="196"/>
      <c r="M139" s="200"/>
      <c r="N139" s="201"/>
      <c r="O139" s="201"/>
      <c r="P139" s="201"/>
      <c r="Q139" s="201"/>
      <c r="R139" s="201"/>
      <c r="S139" s="201"/>
      <c r="T139" s="202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197" t="s">
        <v>166</v>
      </c>
      <c r="AU139" s="197" t="s">
        <v>88</v>
      </c>
      <c r="AV139" s="15" t="s">
        <v>142</v>
      </c>
      <c r="AW139" s="15" t="s">
        <v>38</v>
      </c>
      <c r="AX139" s="15" t="s">
        <v>86</v>
      </c>
      <c r="AY139" s="197" t="s">
        <v>118</v>
      </c>
    </row>
    <row r="140" s="2" customFormat="1" ht="24.15" customHeight="1">
      <c r="A140" s="34"/>
      <c r="B140" s="159"/>
      <c r="C140" s="160" t="s">
        <v>215</v>
      </c>
      <c r="D140" s="160" t="s">
        <v>121</v>
      </c>
      <c r="E140" s="161" t="s">
        <v>216</v>
      </c>
      <c r="F140" s="162" t="s">
        <v>217</v>
      </c>
      <c r="G140" s="163" t="s">
        <v>162</v>
      </c>
      <c r="H140" s="164">
        <v>540.79999999999995</v>
      </c>
      <c r="I140" s="165">
        <v>39.100000000000001</v>
      </c>
      <c r="J140" s="165">
        <f>ROUND(I140*H140,2)</f>
        <v>21145.279999999999</v>
      </c>
      <c r="K140" s="162" t="s">
        <v>125</v>
      </c>
      <c r="L140" s="35"/>
      <c r="M140" s="166" t="s">
        <v>3</v>
      </c>
      <c r="N140" s="167" t="s">
        <v>49</v>
      </c>
      <c r="O140" s="168">
        <v>0.060999999999999999</v>
      </c>
      <c r="P140" s="168">
        <f>O140*H140</f>
        <v>32.988799999999998</v>
      </c>
      <c r="Q140" s="168">
        <v>0</v>
      </c>
      <c r="R140" s="168">
        <f>Q140*H140</f>
        <v>0</v>
      </c>
      <c r="S140" s="168">
        <v>0</v>
      </c>
      <c r="T140" s="169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70" t="s">
        <v>142</v>
      </c>
      <c r="AT140" s="170" t="s">
        <v>121</v>
      </c>
      <c r="AU140" s="170" t="s">
        <v>88</v>
      </c>
      <c r="AY140" s="20" t="s">
        <v>118</v>
      </c>
      <c r="BE140" s="171">
        <f>IF(N140="základní",J140,0)</f>
        <v>21145.279999999999</v>
      </c>
      <c r="BF140" s="171">
        <f>IF(N140="snížená",J140,0)</f>
        <v>0</v>
      </c>
      <c r="BG140" s="171">
        <f>IF(N140="zákl. přenesená",J140,0)</f>
        <v>0</v>
      </c>
      <c r="BH140" s="171">
        <f>IF(N140="sníž. přenesená",J140,0)</f>
        <v>0</v>
      </c>
      <c r="BI140" s="171">
        <f>IF(N140="nulová",J140,0)</f>
        <v>0</v>
      </c>
      <c r="BJ140" s="20" t="s">
        <v>86</v>
      </c>
      <c r="BK140" s="171">
        <f>ROUND(I140*H140,2)</f>
        <v>21145.279999999999</v>
      </c>
      <c r="BL140" s="20" t="s">
        <v>142</v>
      </c>
      <c r="BM140" s="170" t="s">
        <v>218</v>
      </c>
    </row>
    <row r="141" s="2" customFormat="1">
      <c r="A141" s="34"/>
      <c r="B141" s="35"/>
      <c r="C141" s="34"/>
      <c r="D141" s="172" t="s">
        <v>128</v>
      </c>
      <c r="E141" s="34"/>
      <c r="F141" s="173" t="s">
        <v>219</v>
      </c>
      <c r="G141" s="34"/>
      <c r="H141" s="34"/>
      <c r="I141" s="34"/>
      <c r="J141" s="34"/>
      <c r="K141" s="34"/>
      <c r="L141" s="35"/>
      <c r="M141" s="174"/>
      <c r="N141" s="175"/>
      <c r="O141" s="67"/>
      <c r="P141" s="67"/>
      <c r="Q141" s="67"/>
      <c r="R141" s="67"/>
      <c r="S141" s="67"/>
      <c r="T141" s="6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20" t="s">
        <v>128</v>
      </c>
      <c r="AU141" s="20" t="s">
        <v>88</v>
      </c>
    </row>
    <row r="142" s="2" customFormat="1">
      <c r="A142" s="34"/>
      <c r="B142" s="35"/>
      <c r="C142" s="34"/>
      <c r="D142" s="176" t="s">
        <v>129</v>
      </c>
      <c r="E142" s="34"/>
      <c r="F142" s="177" t="s">
        <v>220</v>
      </c>
      <c r="G142" s="34"/>
      <c r="H142" s="34"/>
      <c r="I142" s="34"/>
      <c r="J142" s="34"/>
      <c r="K142" s="34"/>
      <c r="L142" s="35"/>
      <c r="M142" s="174"/>
      <c r="N142" s="175"/>
      <c r="O142" s="67"/>
      <c r="P142" s="67"/>
      <c r="Q142" s="67"/>
      <c r="R142" s="67"/>
      <c r="S142" s="67"/>
      <c r="T142" s="6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20" t="s">
        <v>129</v>
      </c>
      <c r="AU142" s="20" t="s">
        <v>88</v>
      </c>
    </row>
    <row r="143" s="13" customFormat="1">
      <c r="A143" s="13"/>
      <c r="B143" s="183"/>
      <c r="C143" s="13"/>
      <c r="D143" s="172" t="s">
        <v>166</v>
      </c>
      <c r="E143" s="184" t="s">
        <v>3</v>
      </c>
      <c r="F143" s="185" t="s">
        <v>167</v>
      </c>
      <c r="G143" s="13"/>
      <c r="H143" s="184" t="s">
        <v>3</v>
      </c>
      <c r="I143" s="13"/>
      <c r="J143" s="13"/>
      <c r="K143" s="13"/>
      <c r="L143" s="183"/>
      <c r="M143" s="186"/>
      <c r="N143" s="187"/>
      <c r="O143" s="187"/>
      <c r="P143" s="187"/>
      <c r="Q143" s="187"/>
      <c r="R143" s="187"/>
      <c r="S143" s="187"/>
      <c r="T143" s="188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4" t="s">
        <v>166</v>
      </c>
      <c r="AU143" s="184" t="s">
        <v>88</v>
      </c>
      <c r="AV143" s="13" t="s">
        <v>86</v>
      </c>
      <c r="AW143" s="13" t="s">
        <v>38</v>
      </c>
      <c r="AX143" s="13" t="s">
        <v>78</v>
      </c>
      <c r="AY143" s="184" t="s">
        <v>118</v>
      </c>
    </row>
    <row r="144" s="14" customFormat="1">
      <c r="A144" s="14"/>
      <c r="B144" s="189"/>
      <c r="C144" s="14"/>
      <c r="D144" s="172" t="s">
        <v>166</v>
      </c>
      <c r="E144" s="190" t="s">
        <v>3</v>
      </c>
      <c r="F144" s="191" t="s">
        <v>168</v>
      </c>
      <c r="G144" s="14"/>
      <c r="H144" s="192">
        <v>540.79999999999995</v>
      </c>
      <c r="I144" s="14"/>
      <c r="J144" s="14"/>
      <c r="K144" s="14"/>
      <c r="L144" s="189"/>
      <c r="M144" s="193"/>
      <c r="N144" s="194"/>
      <c r="O144" s="194"/>
      <c r="P144" s="194"/>
      <c r="Q144" s="194"/>
      <c r="R144" s="194"/>
      <c r="S144" s="194"/>
      <c r="T144" s="195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190" t="s">
        <v>166</v>
      </c>
      <c r="AU144" s="190" t="s">
        <v>88</v>
      </c>
      <c r="AV144" s="14" t="s">
        <v>88</v>
      </c>
      <c r="AW144" s="14" t="s">
        <v>38</v>
      </c>
      <c r="AX144" s="14" t="s">
        <v>86</v>
      </c>
      <c r="AY144" s="190" t="s">
        <v>118</v>
      </c>
    </row>
    <row r="145" s="2" customFormat="1" ht="37.8" customHeight="1">
      <c r="A145" s="34"/>
      <c r="B145" s="159"/>
      <c r="C145" s="160" t="s">
        <v>221</v>
      </c>
      <c r="D145" s="160" t="s">
        <v>121</v>
      </c>
      <c r="E145" s="161" t="s">
        <v>222</v>
      </c>
      <c r="F145" s="162" t="s">
        <v>223</v>
      </c>
      <c r="G145" s="163" t="s">
        <v>171</v>
      </c>
      <c r="H145" s="164">
        <v>81.120000000000005</v>
      </c>
      <c r="I145" s="165">
        <v>189</v>
      </c>
      <c r="J145" s="165">
        <f>ROUND(I145*H145,2)</f>
        <v>15331.68</v>
      </c>
      <c r="K145" s="162" t="s">
        <v>125</v>
      </c>
      <c r="L145" s="35"/>
      <c r="M145" s="166" t="s">
        <v>3</v>
      </c>
      <c r="N145" s="167" t="s">
        <v>49</v>
      </c>
      <c r="O145" s="168">
        <v>0.063</v>
      </c>
      <c r="P145" s="168">
        <f>O145*H145</f>
        <v>5.1105600000000004</v>
      </c>
      <c r="Q145" s="168">
        <v>0</v>
      </c>
      <c r="R145" s="168">
        <f>Q145*H145</f>
        <v>0</v>
      </c>
      <c r="S145" s="168">
        <v>0</v>
      </c>
      <c r="T145" s="169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70" t="s">
        <v>142</v>
      </c>
      <c r="AT145" s="170" t="s">
        <v>121</v>
      </c>
      <c r="AU145" s="170" t="s">
        <v>88</v>
      </c>
      <c r="AY145" s="20" t="s">
        <v>118</v>
      </c>
      <c r="BE145" s="171">
        <f>IF(N145="základní",J145,0)</f>
        <v>15331.68</v>
      </c>
      <c r="BF145" s="171">
        <f>IF(N145="snížená",J145,0)</f>
        <v>0</v>
      </c>
      <c r="BG145" s="171">
        <f>IF(N145="zákl. přenesená",J145,0)</f>
        <v>0</v>
      </c>
      <c r="BH145" s="171">
        <f>IF(N145="sníž. přenesená",J145,0)</f>
        <v>0</v>
      </c>
      <c r="BI145" s="171">
        <f>IF(N145="nulová",J145,0)</f>
        <v>0</v>
      </c>
      <c r="BJ145" s="20" t="s">
        <v>86</v>
      </c>
      <c r="BK145" s="171">
        <f>ROUND(I145*H145,2)</f>
        <v>15331.68</v>
      </c>
      <c r="BL145" s="20" t="s">
        <v>142</v>
      </c>
      <c r="BM145" s="170" t="s">
        <v>224</v>
      </c>
    </row>
    <row r="146" s="2" customFormat="1">
      <c r="A146" s="34"/>
      <c r="B146" s="35"/>
      <c r="C146" s="34"/>
      <c r="D146" s="172" t="s">
        <v>128</v>
      </c>
      <c r="E146" s="34"/>
      <c r="F146" s="173" t="s">
        <v>225</v>
      </c>
      <c r="G146" s="34"/>
      <c r="H146" s="34"/>
      <c r="I146" s="34"/>
      <c r="J146" s="34"/>
      <c r="K146" s="34"/>
      <c r="L146" s="35"/>
      <c r="M146" s="174"/>
      <c r="N146" s="175"/>
      <c r="O146" s="67"/>
      <c r="P146" s="67"/>
      <c r="Q146" s="67"/>
      <c r="R146" s="67"/>
      <c r="S146" s="67"/>
      <c r="T146" s="6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20" t="s">
        <v>128</v>
      </c>
      <c r="AU146" s="20" t="s">
        <v>88</v>
      </c>
    </row>
    <row r="147" s="2" customFormat="1">
      <c r="A147" s="34"/>
      <c r="B147" s="35"/>
      <c r="C147" s="34"/>
      <c r="D147" s="176" t="s">
        <v>129</v>
      </c>
      <c r="E147" s="34"/>
      <c r="F147" s="177" t="s">
        <v>226</v>
      </c>
      <c r="G147" s="34"/>
      <c r="H147" s="34"/>
      <c r="I147" s="34"/>
      <c r="J147" s="34"/>
      <c r="K147" s="34"/>
      <c r="L147" s="35"/>
      <c r="M147" s="174"/>
      <c r="N147" s="175"/>
      <c r="O147" s="67"/>
      <c r="P147" s="67"/>
      <c r="Q147" s="67"/>
      <c r="R147" s="67"/>
      <c r="S147" s="67"/>
      <c r="T147" s="6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20" t="s">
        <v>129</v>
      </c>
      <c r="AU147" s="20" t="s">
        <v>88</v>
      </c>
    </row>
    <row r="148" s="13" customFormat="1">
      <c r="A148" s="13"/>
      <c r="B148" s="183"/>
      <c r="C148" s="13"/>
      <c r="D148" s="172" t="s">
        <v>166</v>
      </c>
      <c r="E148" s="184" t="s">
        <v>3</v>
      </c>
      <c r="F148" s="185" t="s">
        <v>167</v>
      </c>
      <c r="G148" s="13"/>
      <c r="H148" s="184" t="s">
        <v>3</v>
      </c>
      <c r="I148" s="13"/>
      <c r="J148" s="13"/>
      <c r="K148" s="13"/>
      <c r="L148" s="183"/>
      <c r="M148" s="186"/>
      <c r="N148" s="187"/>
      <c r="O148" s="187"/>
      <c r="P148" s="187"/>
      <c r="Q148" s="187"/>
      <c r="R148" s="187"/>
      <c r="S148" s="187"/>
      <c r="T148" s="188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4" t="s">
        <v>166</v>
      </c>
      <c r="AU148" s="184" t="s">
        <v>88</v>
      </c>
      <c r="AV148" s="13" t="s">
        <v>86</v>
      </c>
      <c r="AW148" s="13" t="s">
        <v>38</v>
      </c>
      <c r="AX148" s="13" t="s">
        <v>78</v>
      </c>
      <c r="AY148" s="184" t="s">
        <v>118</v>
      </c>
    </row>
    <row r="149" s="13" customFormat="1">
      <c r="A149" s="13"/>
      <c r="B149" s="183"/>
      <c r="C149" s="13"/>
      <c r="D149" s="172" t="s">
        <v>166</v>
      </c>
      <c r="E149" s="184" t="s">
        <v>3</v>
      </c>
      <c r="F149" s="185" t="s">
        <v>227</v>
      </c>
      <c r="G149" s="13"/>
      <c r="H149" s="184" t="s">
        <v>3</v>
      </c>
      <c r="I149" s="13"/>
      <c r="J149" s="13"/>
      <c r="K149" s="13"/>
      <c r="L149" s="183"/>
      <c r="M149" s="186"/>
      <c r="N149" s="187"/>
      <c r="O149" s="187"/>
      <c r="P149" s="187"/>
      <c r="Q149" s="187"/>
      <c r="R149" s="187"/>
      <c r="S149" s="187"/>
      <c r="T149" s="18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4" t="s">
        <v>166</v>
      </c>
      <c r="AU149" s="184" t="s">
        <v>88</v>
      </c>
      <c r="AV149" s="13" t="s">
        <v>86</v>
      </c>
      <c r="AW149" s="13" t="s">
        <v>38</v>
      </c>
      <c r="AX149" s="13" t="s">
        <v>78</v>
      </c>
      <c r="AY149" s="184" t="s">
        <v>118</v>
      </c>
    </row>
    <row r="150" s="14" customFormat="1">
      <c r="A150" s="14"/>
      <c r="B150" s="189"/>
      <c r="C150" s="14"/>
      <c r="D150" s="172" t="s">
        <v>166</v>
      </c>
      <c r="E150" s="190" t="s">
        <v>3</v>
      </c>
      <c r="F150" s="191" t="s">
        <v>228</v>
      </c>
      <c r="G150" s="14"/>
      <c r="H150" s="192">
        <v>81.120000000000005</v>
      </c>
      <c r="I150" s="14"/>
      <c r="J150" s="14"/>
      <c r="K150" s="14"/>
      <c r="L150" s="189"/>
      <c r="M150" s="193"/>
      <c r="N150" s="194"/>
      <c r="O150" s="194"/>
      <c r="P150" s="194"/>
      <c r="Q150" s="194"/>
      <c r="R150" s="194"/>
      <c r="S150" s="194"/>
      <c r="T150" s="19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0" t="s">
        <v>166</v>
      </c>
      <c r="AU150" s="190" t="s">
        <v>88</v>
      </c>
      <c r="AV150" s="14" t="s">
        <v>88</v>
      </c>
      <c r="AW150" s="14" t="s">
        <v>38</v>
      </c>
      <c r="AX150" s="14" t="s">
        <v>86</v>
      </c>
      <c r="AY150" s="190" t="s">
        <v>118</v>
      </c>
    </row>
    <row r="151" s="2" customFormat="1" ht="37.8" customHeight="1">
      <c r="A151" s="34"/>
      <c r="B151" s="159"/>
      <c r="C151" s="160" t="s">
        <v>229</v>
      </c>
      <c r="D151" s="160" t="s">
        <v>121</v>
      </c>
      <c r="E151" s="161" t="s">
        <v>230</v>
      </c>
      <c r="F151" s="162" t="s">
        <v>231</v>
      </c>
      <c r="G151" s="163" t="s">
        <v>171</v>
      </c>
      <c r="H151" s="164">
        <v>125.661</v>
      </c>
      <c r="I151" s="165">
        <v>302</v>
      </c>
      <c r="J151" s="165">
        <f>ROUND(I151*H151,2)</f>
        <v>37949.620000000003</v>
      </c>
      <c r="K151" s="162" t="s">
        <v>125</v>
      </c>
      <c r="L151" s="35"/>
      <c r="M151" s="166" t="s">
        <v>3</v>
      </c>
      <c r="N151" s="167" t="s">
        <v>49</v>
      </c>
      <c r="O151" s="168">
        <v>0.086999999999999994</v>
      </c>
      <c r="P151" s="168">
        <f>O151*H151</f>
        <v>10.932506999999999</v>
      </c>
      <c r="Q151" s="168">
        <v>0</v>
      </c>
      <c r="R151" s="168">
        <f>Q151*H151</f>
        <v>0</v>
      </c>
      <c r="S151" s="168">
        <v>0</v>
      </c>
      <c r="T151" s="169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70" t="s">
        <v>142</v>
      </c>
      <c r="AT151" s="170" t="s">
        <v>121</v>
      </c>
      <c r="AU151" s="170" t="s">
        <v>88</v>
      </c>
      <c r="AY151" s="20" t="s">
        <v>118</v>
      </c>
      <c r="BE151" s="171">
        <f>IF(N151="základní",J151,0)</f>
        <v>37949.620000000003</v>
      </c>
      <c r="BF151" s="171">
        <f>IF(N151="snížená",J151,0)</f>
        <v>0</v>
      </c>
      <c r="BG151" s="171">
        <f>IF(N151="zákl. přenesená",J151,0)</f>
        <v>0</v>
      </c>
      <c r="BH151" s="171">
        <f>IF(N151="sníž. přenesená",J151,0)</f>
        <v>0</v>
      </c>
      <c r="BI151" s="171">
        <f>IF(N151="nulová",J151,0)</f>
        <v>0</v>
      </c>
      <c r="BJ151" s="20" t="s">
        <v>86</v>
      </c>
      <c r="BK151" s="171">
        <f>ROUND(I151*H151,2)</f>
        <v>37949.620000000003</v>
      </c>
      <c r="BL151" s="20" t="s">
        <v>142</v>
      </c>
      <c r="BM151" s="170" t="s">
        <v>232</v>
      </c>
    </row>
    <row r="152" s="2" customFormat="1">
      <c r="A152" s="34"/>
      <c r="B152" s="35"/>
      <c r="C152" s="34"/>
      <c r="D152" s="172" t="s">
        <v>128</v>
      </c>
      <c r="E152" s="34"/>
      <c r="F152" s="173" t="s">
        <v>233</v>
      </c>
      <c r="G152" s="34"/>
      <c r="H152" s="34"/>
      <c r="I152" s="34"/>
      <c r="J152" s="34"/>
      <c r="K152" s="34"/>
      <c r="L152" s="35"/>
      <c r="M152" s="174"/>
      <c r="N152" s="175"/>
      <c r="O152" s="67"/>
      <c r="P152" s="67"/>
      <c r="Q152" s="67"/>
      <c r="R152" s="67"/>
      <c r="S152" s="67"/>
      <c r="T152" s="6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20" t="s">
        <v>128</v>
      </c>
      <c r="AU152" s="20" t="s">
        <v>88</v>
      </c>
    </row>
    <row r="153" s="2" customFormat="1">
      <c r="A153" s="34"/>
      <c r="B153" s="35"/>
      <c r="C153" s="34"/>
      <c r="D153" s="176" t="s">
        <v>129</v>
      </c>
      <c r="E153" s="34"/>
      <c r="F153" s="177" t="s">
        <v>234</v>
      </c>
      <c r="G153" s="34"/>
      <c r="H153" s="34"/>
      <c r="I153" s="34"/>
      <c r="J153" s="34"/>
      <c r="K153" s="34"/>
      <c r="L153" s="35"/>
      <c r="M153" s="174"/>
      <c r="N153" s="175"/>
      <c r="O153" s="67"/>
      <c r="P153" s="67"/>
      <c r="Q153" s="67"/>
      <c r="R153" s="67"/>
      <c r="S153" s="67"/>
      <c r="T153" s="68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20" t="s">
        <v>129</v>
      </c>
      <c r="AU153" s="20" t="s">
        <v>88</v>
      </c>
    </row>
    <row r="154" s="13" customFormat="1">
      <c r="A154" s="13"/>
      <c r="B154" s="183"/>
      <c r="C154" s="13"/>
      <c r="D154" s="172" t="s">
        <v>166</v>
      </c>
      <c r="E154" s="184" t="s">
        <v>3</v>
      </c>
      <c r="F154" s="185" t="s">
        <v>235</v>
      </c>
      <c r="G154" s="13"/>
      <c r="H154" s="184" t="s">
        <v>3</v>
      </c>
      <c r="I154" s="13"/>
      <c r="J154" s="13"/>
      <c r="K154" s="13"/>
      <c r="L154" s="183"/>
      <c r="M154" s="186"/>
      <c r="N154" s="187"/>
      <c r="O154" s="187"/>
      <c r="P154" s="187"/>
      <c r="Q154" s="187"/>
      <c r="R154" s="187"/>
      <c r="S154" s="187"/>
      <c r="T154" s="18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4" t="s">
        <v>166</v>
      </c>
      <c r="AU154" s="184" t="s">
        <v>88</v>
      </c>
      <c r="AV154" s="13" t="s">
        <v>86</v>
      </c>
      <c r="AW154" s="13" t="s">
        <v>38</v>
      </c>
      <c r="AX154" s="13" t="s">
        <v>78</v>
      </c>
      <c r="AY154" s="184" t="s">
        <v>118</v>
      </c>
    </row>
    <row r="155" s="14" customFormat="1">
      <c r="A155" s="14"/>
      <c r="B155" s="189"/>
      <c r="C155" s="14"/>
      <c r="D155" s="172" t="s">
        <v>166</v>
      </c>
      <c r="E155" s="190" t="s">
        <v>3</v>
      </c>
      <c r="F155" s="191" t="s">
        <v>236</v>
      </c>
      <c r="G155" s="14"/>
      <c r="H155" s="192">
        <v>18</v>
      </c>
      <c r="I155" s="14"/>
      <c r="J155" s="14"/>
      <c r="K155" s="14"/>
      <c r="L155" s="189"/>
      <c r="M155" s="193"/>
      <c r="N155" s="194"/>
      <c r="O155" s="194"/>
      <c r="P155" s="194"/>
      <c r="Q155" s="194"/>
      <c r="R155" s="194"/>
      <c r="S155" s="194"/>
      <c r="T155" s="195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190" t="s">
        <v>166</v>
      </c>
      <c r="AU155" s="190" t="s">
        <v>88</v>
      </c>
      <c r="AV155" s="14" t="s">
        <v>88</v>
      </c>
      <c r="AW155" s="14" t="s">
        <v>38</v>
      </c>
      <c r="AX155" s="14" t="s">
        <v>78</v>
      </c>
      <c r="AY155" s="190" t="s">
        <v>118</v>
      </c>
    </row>
    <row r="156" s="14" customFormat="1">
      <c r="A156" s="14"/>
      <c r="B156" s="189"/>
      <c r="C156" s="14"/>
      <c r="D156" s="172" t="s">
        <v>166</v>
      </c>
      <c r="E156" s="190" t="s">
        <v>3</v>
      </c>
      <c r="F156" s="191" t="s">
        <v>237</v>
      </c>
      <c r="G156" s="14"/>
      <c r="H156" s="192">
        <v>405.42000000000002</v>
      </c>
      <c r="I156" s="14"/>
      <c r="J156" s="14"/>
      <c r="K156" s="14"/>
      <c r="L156" s="189"/>
      <c r="M156" s="193"/>
      <c r="N156" s="194"/>
      <c r="O156" s="194"/>
      <c r="P156" s="194"/>
      <c r="Q156" s="194"/>
      <c r="R156" s="194"/>
      <c r="S156" s="194"/>
      <c r="T156" s="19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0" t="s">
        <v>166</v>
      </c>
      <c r="AU156" s="190" t="s">
        <v>88</v>
      </c>
      <c r="AV156" s="14" t="s">
        <v>88</v>
      </c>
      <c r="AW156" s="14" t="s">
        <v>38</v>
      </c>
      <c r="AX156" s="14" t="s">
        <v>78</v>
      </c>
      <c r="AY156" s="190" t="s">
        <v>118</v>
      </c>
    </row>
    <row r="157" s="13" customFormat="1">
      <c r="A157" s="13"/>
      <c r="B157" s="183"/>
      <c r="C157" s="13"/>
      <c r="D157" s="172" t="s">
        <v>166</v>
      </c>
      <c r="E157" s="184" t="s">
        <v>3</v>
      </c>
      <c r="F157" s="185" t="s">
        <v>238</v>
      </c>
      <c r="G157" s="13"/>
      <c r="H157" s="184" t="s">
        <v>3</v>
      </c>
      <c r="I157" s="13"/>
      <c r="J157" s="13"/>
      <c r="K157" s="13"/>
      <c r="L157" s="183"/>
      <c r="M157" s="186"/>
      <c r="N157" s="187"/>
      <c r="O157" s="187"/>
      <c r="P157" s="187"/>
      <c r="Q157" s="187"/>
      <c r="R157" s="187"/>
      <c r="S157" s="187"/>
      <c r="T157" s="18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4" t="s">
        <v>166</v>
      </c>
      <c r="AU157" s="184" t="s">
        <v>88</v>
      </c>
      <c r="AV157" s="13" t="s">
        <v>86</v>
      </c>
      <c r="AW157" s="13" t="s">
        <v>38</v>
      </c>
      <c r="AX157" s="13" t="s">
        <v>78</v>
      </c>
      <c r="AY157" s="184" t="s">
        <v>118</v>
      </c>
    </row>
    <row r="158" s="14" customFormat="1">
      <c r="A158" s="14"/>
      <c r="B158" s="189"/>
      <c r="C158" s="14"/>
      <c r="D158" s="172" t="s">
        <v>166</v>
      </c>
      <c r="E158" s="190" t="s">
        <v>3</v>
      </c>
      <c r="F158" s="191" t="s">
        <v>239</v>
      </c>
      <c r="G158" s="14"/>
      <c r="H158" s="192">
        <v>-14.48</v>
      </c>
      <c r="I158" s="14"/>
      <c r="J158" s="14"/>
      <c r="K158" s="14"/>
      <c r="L158" s="189"/>
      <c r="M158" s="193"/>
      <c r="N158" s="194"/>
      <c r="O158" s="194"/>
      <c r="P158" s="194"/>
      <c r="Q158" s="194"/>
      <c r="R158" s="194"/>
      <c r="S158" s="194"/>
      <c r="T158" s="19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90" t="s">
        <v>166</v>
      </c>
      <c r="AU158" s="190" t="s">
        <v>88</v>
      </c>
      <c r="AV158" s="14" t="s">
        <v>88</v>
      </c>
      <c r="AW158" s="14" t="s">
        <v>38</v>
      </c>
      <c r="AX158" s="14" t="s">
        <v>78</v>
      </c>
      <c r="AY158" s="190" t="s">
        <v>118</v>
      </c>
    </row>
    <row r="159" s="14" customFormat="1">
      <c r="A159" s="14"/>
      <c r="B159" s="189"/>
      <c r="C159" s="14"/>
      <c r="D159" s="172" t="s">
        <v>166</v>
      </c>
      <c r="E159" s="190" t="s">
        <v>3</v>
      </c>
      <c r="F159" s="191" t="s">
        <v>240</v>
      </c>
      <c r="G159" s="14"/>
      <c r="H159" s="192">
        <v>-283.279</v>
      </c>
      <c r="I159" s="14"/>
      <c r="J159" s="14"/>
      <c r="K159" s="14"/>
      <c r="L159" s="189"/>
      <c r="M159" s="193"/>
      <c r="N159" s="194"/>
      <c r="O159" s="194"/>
      <c r="P159" s="194"/>
      <c r="Q159" s="194"/>
      <c r="R159" s="194"/>
      <c r="S159" s="194"/>
      <c r="T159" s="19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0" t="s">
        <v>166</v>
      </c>
      <c r="AU159" s="190" t="s">
        <v>88</v>
      </c>
      <c r="AV159" s="14" t="s">
        <v>88</v>
      </c>
      <c r="AW159" s="14" t="s">
        <v>38</v>
      </c>
      <c r="AX159" s="14" t="s">
        <v>78</v>
      </c>
      <c r="AY159" s="190" t="s">
        <v>118</v>
      </c>
    </row>
    <row r="160" s="15" customFormat="1">
      <c r="A160" s="15"/>
      <c r="B160" s="196"/>
      <c r="C160" s="15"/>
      <c r="D160" s="172" t="s">
        <v>166</v>
      </c>
      <c r="E160" s="197" t="s">
        <v>3</v>
      </c>
      <c r="F160" s="198" t="s">
        <v>179</v>
      </c>
      <c r="G160" s="15"/>
      <c r="H160" s="199">
        <v>125.661</v>
      </c>
      <c r="I160" s="15"/>
      <c r="J160" s="15"/>
      <c r="K160" s="15"/>
      <c r="L160" s="196"/>
      <c r="M160" s="200"/>
      <c r="N160" s="201"/>
      <c r="O160" s="201"/>
      <c r="P160" s="201"/>
      <c r="Q160" s="201"/>
      <c r="R160" s="201"/>
      <c r="S160" s="201"/>
      <c r="T160" s="202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197" t="s">
        <v>166</v>
      </c>
      <c r="AU160" s="197" t="s">
        <v>88</v>
      </c>
      <c r="AV160" s="15" t="s">
        <v>142</v>
      </c>
      <c r="AW160" s="15" t="s">
        <v>38</v>
      </c>
      <c r="AX160" s="15" t="s">
        <v>86</v>
      </c>
      <c r="AY160" s="197" t="s">
        <v>118</v>
      </c>
    </row>
    <row r="161" s="2" customFormat="1" ht="37.8" customHeight="1">
      <c r="A161" s="34"/>
      <c r="B161" s="159"/>
      <c r="C161" s="160" t="s">
        <v>241</v>
      </c>
      <c r="D161" s="160" t="s">
        <v>121</v>
      </c>
      <c r="E161" s="161" t="s">
        <v>242</v>
      </c>
      <c r="F161" s="162" t="s">
        <v>243</v>
      </c>
      <c r="G161" s="163" t="s">
        <v>171</v>
      </c>
      <c r="H161" s="164">
        <v>1884.915</v>
      </c>
      <c r="I161" s="165">
        <v>22.5</v>
      </c>
      <c r="J161" s="165">
        <f>ROUND(I161*H161,2)</f>
        <v>42410.589999999997</v>
      </c>
      <c r="K161" s="162" t="s">
        <v>125</v>
      </c>
      <c r="L161" s="35"/>
      <c r="M161" s="166" t="s">
        <v>3</v>
      </c>
      <c r="N161" s="167" t="s">
        <v>49</v>
      </c>
      <c r="O161" s="168">
        <v>0.0050000000000000001</v>
      </c>
      <c r="P161" s="168">
        <f>O161*H161</f>
        <v>9.4245750000000008</v>
      </c>
      <c r="Q161" s="168">
        <v>0</v>
      </c>
      <c r="R161" s="168">
        <f>Q161*H161</f>
        <v>0</v>
      </c>
      <c r="S161" s="168">
        <v>0</v>
      </c>
      <c r="T161" s="169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70" t="s">
        <v>142</v>
      </c>
      <c r="AT161" s="170" t="s">
        <v>121</v>
      </c>
      <c r="AU161" s="170" t="s">
        <v>88</v>
      </c>
      <c r="AY161" s="20" t="s">
        <v>118</v>
      </c>
      <c r="BE161" s="171">
        <f>IF(N161="základní",J161,0)</f>
        <v>42410.589999999997</v>
      </c>
      <c r="BF161" s="171">
        <f>IF(N161="snížená",J161,0)</f>
        <v>0</v>
      </c>
      <c r="BG161" s="171">
        <f>IF(N161="zákl. přenesená",J161,0)</f>
        <v>0</v>
      </c>
      <c r="BH161" s="171">
        <f>IF(N161="sníž. přenesená",J161,0)</f>
        <v>0</v>
      </c>
      <c r="BI161" s="171">
        <f>IF(N161="nulová",J161,0)</f>
        <v>0</v>
      </c>
      <c r="BJ161" s="20" t="s">
        <v>86</v>
      </c>
      <c r="BK161" s="171">
        <f>ROUND(I161*H161,2)</f>
        <v>42410.589999999997</v>
      </c>
      <c r="BL161" s="20" t="s">
        <v>142</v>
      </c>
      <c r="BM161" s="170" t="s">
        <v>244</v>
      </c>
    </row>
    <row r="162" s="2" customFormat="1">
      <c r="A162" s="34"/>
      <c r="B162" s="35"/>
      <c r="C162" s="34"/>
      <c r="D162" s="172" t="s">
        <v>128</v>
      </c>
      <c r="E162" s="34"/>
      <c r="F162" s="173" t="s">
        <v>245</v>
      </c>
      <c r="G162" s="34"/>
      <c r="H162" s="34"/>
      <c r="I162" s="34"/>
      <c r="J162" s="34"/>
      <c r="K162" s="34"/>
      <c r="L162" s="35"/>
      <c r="M162" s="174"/>
      <c r="N162" s="175"/>
      <c r="O162" s="67"/>
      <c r="P162" s="67"/>
      <c r="Q162" s="67"/>
      <c r="R162" s="67"/>
      <c r="S162" s="67"/>
      <c r="T162" s="6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20" t="s">
        <v>128</v>
      </c>
      <c r="AU162" s="20" t="s">
        <v>88</v>
      </c>
    </row>
    <row r="163" s="2" customFormat="1">
      <c r="A163" s="34"/>
      <c r="B163" s="35"/>
      <c r="C163" s="34"/>
      <c r="D163" s="176" t="s">
        <v>129</v>
      </c>
      <c r="E163" s="34"/>
      <c r="F163" s="177" t="s">
        <v>246</v>
      </c>
      <c r="G163" s="34"/>
      <c r="H163" s="34"/>
      <c r="I163" s="34"/>
      <c r="J163" s="34"/>
      <c r="K163" s="34"/>
      <c r="L163" s="35"/>
      <c r="M163" s="174"/>
      <c r="N163" s="175"/>
      <c r="O163" s="67"/>
      <c r="P163" s="67"/>
      <c r="Q163" s="67"/>
      <c r="R163" s="67"/>
      <c r="S163" s="67"/>
      <c r="T163" s="6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20" t="s">
        <v>129</v>
      </c>
      <c r="AU163" s="20" t="s">
        <v>88</v>
      </c>
    </row>
    <row r="164" s="13" customFormat="1">
      <c r="A164" s="13"/>
      <c r="B164" s="183"/>
      <c r="C164" s="13"/>
      <c r="D164" s="172" t="s">
        <v>166</v>
      </c>
      <c r="E164" s="184" t="s">
        <v>3</v>
      </c>
      <c r="F164" s="185" t="s">
        <v>235</v>
      </c>
      <c r="G164" s="13"/>
      <c r="H164" s="184" t="s">
        <v>3</v>
      </c>
      <c r="I164" s="13"/>
      <c r="J164" s="13"/>
      <c r="K164" s="13"/>
      <c r="L164" s="183"/>
      <c r="M164" s="186"/>
      <c r="N164" s="187"/>
      <c r="O164" s="187"/>
      <c r="P164" s="187"/>
      <c r="Q164" s="187"/>
      <c r="R164" s="187"/>
      <c r="S164" s="187"/>
      <c r="T164" s="18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4" t="s">
        <v>166</v>
      </c>
      <c r="AU164" s="184" t="s">
        <v>88</v>
      </c>
      <c r="AV164" s="13" t="s">
        <v>86</v>
      </c>
      <c r="AW164" s="13" t="s">
        <v>38</v>
      </c>
      <c r="AX164" s="13" t="s">
        <v>78</v>
      </c>
      <c r="AY164" s="184" t="s">
        <v>118</v>
      </c>
    </row>
    <row r="165" s="14" customFormat="1">
      <c r="A165" s="14"/>
      <c r="B165" s="189"/>
      <c r="C165" s="14"/>
      <c r="D165" s="172" t="s">
        <v>166</v>
      </c>
      <c r="E165" s="190" t="s">
        <v>3</v>
      </c>
      <c r="F165" s="191" t="s">
        <v>236</v>
      </c>
      <c r="G165" s="14"/>
      <c r="H165" s="192">
        <v>18</v>
      </c>
      <c r="I165" s="14"/>
      <c r="J165" s="14"/>
      <c r="K165" s="14"/>
      <c r="L165" s="189"/>
      <c r="M165" s="193"/>
      <c r="N165" s="194"/>
      <c r="O165" s="194"/>
      <c r="P165" s="194"/>
      <c r="Q165" s="194"/>
      <c r="R165" s="194"/>
      <c r="S165" s="194"/>
      <c r="T165" s="19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0" t="s">
        <v>166</v>
      </c>
      <c r="AU165" s="190" t="s">
        <v>88</v>
      </c>
      <c r="AV165" s="14" t="s">
        <v>88</v>
      </c>
      <c r="AW165" s="14" t="s">
        <v>38</v>
      </c>
      <c r="AX165" s="14" t="s">
        <v>78</v>
      </c>
      <c r="AY165" s="190" t="s">
        <v>118</v>
      </c>
    </row>
    <row r="166" s="14" customFormat="1">
      <c r="A166" s="14"/>
      <c r="B166" s="189"/>
      <c r="C166" s="14"/>
      <c r="D166" s="172" t="s">
        <v>166</v>
      </c>
      <c r="E166" s="190" t="s">
        <v>3</v>
      </c>
      <c r="F166" s="191" t="s">
        <v>237</v>
      </c>
      <c r="G166" s="14"/>
      <c r="H166" s="192">
        <v>405.42000000000002</v>
      </c>
      <c r="I166" s="14"/>
      <c r="J166" s="14"/>
      <c r="K166" s="14"/>
      <c r="L166" s="189"/>
      <c r="M166" s="193"/>
      <c r="N166" s="194"/>
      <c r="O166" s="194"/>
      <c r="P166" s="194"/>
      <c r="Q166" s="194"/>
      <c r="R166" s="194"/>
      <c r="S166" s="194"/>
      <c r="T166" s="19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90" t="s">
        <v>166</v>
      </c>
      <c r="AU166" s="190" t="s">
        <v>88</v>
      </c>
      <c r="AV166" s="14" t="s">
        <v>88</v>
      </c>
      <c r="AW166" s="14" t="s">
        <v>38</v>
      </c>
      <c r="AX166" s="14" t="s">
        <v>78</v>
      </c>
      <c r="AY166" s="190" t="s">
        <v>118</v>
      </c>
    </row>
    <row r="167" s="13" customFormat="1">
      <c r="A167" s="13"/>
      <c r="B167" s="183"/>
      <c r="C167" s="13"/>
      <c r="D167" s="172" t="s">
        <v>166</v>
      </c>
      <c r="E167" s="184" t="s">
        <v>3</v>
      </c>
      <c r="F167" s="185" t="s">
        <v>238</v>
      </c>
      <c r="G167" s="13"/>
      <c r="H167" s="184" t="s">
        <v>3</v>
      </c>
      <c r="I167" s="13"/>
      <c r="J167" s="13"/>
      <c r="K167" s="13"/>
      <c r="L167" s="183"/>
      <c r="M167" s="186"/>
      <c r="N167" s="187"/>
      <c r="O167" s="187"/>
      <c r="P167" s="187"/>
      <c r="Q167" s="187"/>
      <c r="R167" s="187"/>
      <c r="S167" s="187"/>
      <c r="T167" s="18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4" t="s">
        <v>166</v>
      </c>
      <c r="AU167" s="184" t="s">
        <v>88</v>
      </c>
      <c r="AV167" s="13" t="s">
        <v>86</v>
      </c>
      <c r="AW167" s="13" t="s">
        <v>38</v>
      </c>
      <c r="AX167" s="13" t="s">
        <v>78</v>
      </c>
      <c r="AY167" s="184" t="s">
        <v>118</v>
      </c>
    </row>
    <row r="168" s="14" customFormat="1">
      <c r="A168" s="14"/>
      <c r="B168" s="189"/>
      <c r="C168" s="14"/>
      <c r="D168" s="172" t="s">
        <v>166</v>
      </c>
      <c r="E168" s="190" t="s">
        <v>3</v>
      </c>
      <c r="F168" s="191" t="s">
        <v>239</v>
      </c>
      <c r="G168" s="14"/>
      <c r="H168" s="192">
        <v>-14.48</v>
      </c>
      <c r="I168" s="14"/>
      <c r="J168" s="14"/>
      <c r="K168" s="14"/>
      <c r="L168" s="189"/>
      <c r="M168" s="193"/>
      <c r="N168" s="194"/>
      <c r="O168" s="194"/>
      <c r="P168" s="194"/>
      <c r="Q168" s="194"/>
      <c r="R168" s="194"/>
      <c r="S168" s="194"/>
      <c r="T168" s="19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0" t="s">
        <v>166</v>
      </c>
      <c r="AU168" s="190" t="s">
        <v>88</v>
      </c>
      <c r="AV168" s="14" t="s">
        <v>88</v>
      </c>
      <c r="AW168" s="14" t="s">
        <v>38</v>
      </c>
      <c r="AX168" s="14" t="s">
        <v>78</v>
      </c>
      <c r="AY168" s="190" t="s">
        <v>118</v>
      </c>
    </row>
    <row r="169" s="14" customFormat="1">
      <c r="A169" s="14"/>
      <c r="B169" s="189"/>
      <c r="C169" s="14"/>
      <c r="D169" s="172" t="s">
        <v>166</v>
      </c>
      <c r="E169" s="190" t="s">
        <v>3</v>
      </c>
      <c r="F169" s="191" t="s">
        <v>240</v>
      </c>
      <c r="G169" s="14"/>
      <c r="H169" s="192">
        <v>-283.279</v>
      </c>
      <c r="I169" s="14"/>
      <c r="J169" s="14"/>
      <c r="K169" s="14"/>
      <c r="L169" s="189"/>
      <c r="M169" s="193"/>
      <c r="N169" s="194"/>
      <c r="O169" s="194"/>
      <c r="P169" s="194"/>
      <c r="Q169" s="194"/>
      <c r="R169" s="194"/>
      <c r="S169" s="194"/>
      <c r="T169" s="19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90" t="s">
        <v>166</v>
      </c>
      <c r="AU169" s="190" t="s">
        <v>88</v>
      </c>
      <c r="AV169" s="14" t="s">
        <v>88</v>
      </c>
      <c r="AW169" s="14" t="s">
        <v>38</v>
      </c>
      <c r="AX169" s="14" t="s">
        <v>78</v>
      </c>
      <c r="AY169" s="190" t="s">
        <v>118</v>
      </c>
    </row>
    <row r="170" s="15" customFormat="1">
      <c r="A170" s="15"/>
      <c r="B170" s="196"/>
      <c r="C170" s="15"/>
      <c r="D170" s="172" t="s">
        <v>166</v>
      </c>
      <c r="E170" s="197" t="s">
        <v>3</v>
      </c>
      <c r="F170" s="198" t="s">
        <v>179</v>
      </c>
      <c r="G170" s="15"/>
      <c r="H170" s="199">
        <v>125.661</v>
      </c>
      <c r="I170" s="15"/>
      <c r="J170" s="15"/>
      <c r="K170" s="15"/>
      <c r="L170" s="196"/>
      <c r="M170" s="200"/>
      <c r="N170" s="201"/>
      <c r="O170" s="201"/>
      <c r="P170" s="201"/>
      <c r="Q170" s="201"/>
      <c r="R170" s="201"/>
      <c r="S170" s="201"/>
      <c r="T170" s="202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197" t="s">
        <v>166</v>
      </c>
      <c r="AU170" s="197" t="s">
        <v>88</v>
      </c>
      <c r="AV170" s="15" t="s">
        <v>142</v>
      </c>
      <c r="AW170" s="15" t="s">
        <v>38</v>
      </c>
      <c r="AX170" s="15" t="s">
        <v>86</v>
      </c>
      <c r="AY170" s="197" t="s">
        <v>118</v>
      </c>
    </row>
    <row r="171" s="14" customFormat="1">
      <c r="A171" s="14"/>
      <c r="B171" s="189"/>
      <c r="C171" s="14"/>
      <c r="D171" s="172" t="s">
        <v>166</v>
      </c>
      <c r="E171" s="14"/>
      <c r="F171" s="191" t="s">
        <v>247</v>
      </c>
      <c r="G171" s="14"/>
      <c r="H171" s="192">
        <v>1884.915</v>
      </c>
      <c r="I171" s="14"/>
      <c r="J171" s="14"/>
      <c r="K171" s="14"/>
      <c r="L171" s="189"/>
      <c r="M171" s="193"/>
      <c r="N171" s="194"/>
      <c r="O171" s="194"/>
      <c r="P171" s="194"/>
      <c r="Q171" s="194"/>
      <c r="R171" s="194"/>
      <c r="S171" s="194"/>
      <c r="T171" s="19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190" t="s">
        <v>166</v>
      </c>
      <c r="AU171" s="190" t="s">
        <v>88</v>
      </c>
      <c r="AV171" s="14" t="s">
        <v>88</v>
      </c>
      <c r="AW171" s="14" t="s">
        <v>4</v>
      </c>
      <c r="AX171" s="14" t="s">
        <v>86</v>
      </c>
      <c r="AY171" s="190" t="s">
        <v>118</v>
      </c>
    </row>
    <row r="172" s="2" customFormat="1" ht="16.5" customHeight="1">
      <c r="A172" s="34"/>
      <c r="B172" s="159"/>
      <c r="C172" s="160" t="s">
        <v>248</v>
      </c>
      <c r="D172" s="160" t="s">
        <v>121</v>
      </c>
      <c r="E172" s="161" t="s">
        <v>249</v>
      </c>
      <c r="F172" s="162" t="s">
        <v>250</v>
      </c>
      <c r="G172" s="163" t="s">
        <v>162</v>
      </c>
      <c r="H172" s="164">
        <v>540.79999999999995</v>
      </c>
      <c r="I172" s="165">
        <v>11.800000000000001</v>
      </c>
      <c r="J172" s="165">
        <f>ROUND(I172*H172,2)</f>
        <v>6381.4399999999996</v>
      </c>
      <c r="K172" s="162" t="s">
        <v>125</v>
      </c>
      <c r="L172" s="35"/>
      <c r="M172" s="166" t="s">
        <v>3</v>
      </c>
      <c r="N172" s="167" t="s">
        <v>49</v>
      </c>
      <c r="O172" s="168">
        <v>0.029000000000000001</v>
      </c>
      <c r="P172" s="168">
        <f>O172*H172</f>
        <v>15.683199999999999</v>
      </c>
      <c r="Q172" s="168">
        <v>0</v>
      </c>
      <c r="R172" s="168">
        <f>Q172*H172</f>
        <v>0</v>
      </c>
      <c r="S172" s="168">
        <v>0</v>
      </c>
      <c r="T172" s="169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70" t="s">
        <v>142</v>
      </c>
      <c r="AT172" s="170" t="s">
        <v>121</v>
      </c>
      <c r="AU172" s="170" t="s">
        <v>88</v>
      </c>
      <c r="AY172" s="20" t="s">
        <v>118</v>
      </c>
      <c r="BE172" s="171">
        <f>IF(N172="základní",J172,0)</f>
        <v>6381.4399999999996</v>
      </c>
      <c r="BF172" s="171">
        <f>IF(N172="snížená",J172,0)</f>
        <v>0</v>
      </c>
      <c r="BG172" s="171">
        <f>IF(N172="zákl. přenesená",J172,0)</f>
        <v>0</v>
      </c>
      <c r="BH172" s="171">
        <f>IF(N172="sníž. přenesená",J172,0)</f>
        <v>0</v>
      </c>
      <c r="BI172" s="171">
        <f>IF(N172="nulová",J172,0)</f>
        <v>0</v>
      </c>
      <c r="BJ172" s="20" t="s">
        <v>86</v>
      </c>
      <c r="BK172" s="171">
        <f>ROUND(I172*H172,2)</f>
        <v>6381.4399999999996</v>
      </c>
      <c r="BL172" s="20" t="s">
        <v>142</v>
      </c>
      <c r="BM172" s="170" t="s">
        <v>251</v>
      </c>
    </row>
    <row r="173" s="2" customFormat="1">
      <c r="A173" s="34"/>
      <c r="B173" s="35"/>
      <c r="C173" s="34"/>
      <c r="D173" s="172" t="s">
        <v>128</v>
      </c>
      <c r="E173" s="34"/>
      <c r="F173" s="173" t="s">
        <v>250</v>
      </c>
      <c r="G173" s="34"/>
      <c r="H173" s="34"/>
      <c r="I173" s="34"/>
      <c r="J173" s="34"/>
      <c r="K173" s="34"/>
      <c r="L173" s="35"/>
      <c r="M173" s="174"/>
      <c r="N173" s="175"/>
      <c r="O173" s="67"/>
      <c r="P173" s="67"/>
      <c r="Q173" s="67"/>
      <c r="R173" s="67"/>
      <c r="S173" s="67"/>
      <c r="T173" s="6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20" t="s">
        <v>128</v>
      </c>
      <c r="AU173" s="20" t="s">
        <v>88</v>
      </c>
    </row>
    <row r="174" s="2" customFormat="1">
      <c r="A174" s="34"/>
      <c r="B174" s="35"/>
      <c r="C174" s="34"/>
      <c r="D174" s="176" t="s">
        <v>129</v>
      </c>
      <c r="E174" s="34"/>
      <c r="F174" s="177" t="s">
        <v>252</v>
      </c>
      <c r="G174" s="34"/>
      <c r="H174" s="34"/>
      <c r="I174" s="34"/>
      <c r="J174" s="34"/>
      <c r="K174" s="34"/>
      <c r="L174" s="35"/>
      <c r="M174" s="174"/>
      <c r="N174" s="175"/>
      <c r="O174" s="67"/>
      <c r="P174" s="67"/>
      <c r="Q174" s="67"/>
      <c r="R174" s="67"/>
      <c r="S174" s="67"/>
      <c r="T174" s="6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20" t="s">
        <v>129</v>
      </c>
      <c r="AU174" s="20" t="s">
        <v>88</v>
      </c>
    </row>
    <row r="175" s="13" customFormat="1">
      <c r="A175" s="13"/>
      <c r="B175" s="183"/>
      <c r="C175" s="13"/>
      <c r="D175" s="172" t="s">
        <v>166</v>
      </c>
      <c r="E175" s="184" t="s">
        <v>3</v>
      </c>
      <c r="F175" s="185" t="s">
        <v>167</v>
      </c>
      <c r="G175" s="13"/>
      <c r="H175" s="184" t="s">
        <v>3</v>
      </c>
      <c r="I175" s="13"/>
      <c r="J175" s="13"/>
      <c r="K175" s="13"/>
      <c r="L175" s="183"/>
      <c r="M175" s="186"/>
      <c r="N175" s="187"/>
      <c r="O175" s="187"/>
      <c r="P175" s="187"/>
      <c r="Q175" s="187"/>
      <c r="R175" s="187"/>
      <c r="S175" s="187"/>
      <c r="T175" s="18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4" t="s">
        <v>166</v>
      </c>
      <c r="AU175" s="184" t="s">
        <v>88</v>
      </c>
      <c r="AV175" s="13" t="s">
        <v>86</v>
      </c>
      <c r="AW175" s="13" t="s">
        <v>38</v>
      </c>
      <c r="AX175" s="13" t="s">
        <v>78</v>
      </c>
      <c r="AY175" s="184" t="s">
        <v>118</v>
      </c>
    </row>
    <row r="176" s="14" customFormat="1">
      <c r="A176" s="14"/>
      <c r="B176" s="189"/>
      <c r="C176" s="14"/>
      <c r="D176" s="172" t="s">
        <v>166</v>
      </c>
      <c r="E176" s="190" t="s">
        <v>3</v>
      </c>
      <c r="F176" s="191" t="s">
        <v>168</v>
      </c>
      <c r="G176" s="14"/>
      <c r="H176" s="192">
        <v>540.79999999999995</v>
      </c>
      <c r="I176" s="14"/>
      <c r="J176" s="14"/>
      <c r="K176" s="14"/>
      <c r="L176" s="189"/>
      <c r="M176" s="193"/>
      <c r="N176" s="194"/>
      <c r="O176" s="194"/>
      <c r="P176" s="194"/>
      <c r="Q176" s="194"/>
      <c r="R176" s="194"/>
      <c r="S176" s="194"/>
      <c r="T176" s="19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190" t="s">
        <v>166</v>
      </c>
      <c r="AU176" s="190" t="s">
        <v>88</v>
      </c>
      <c r="AV176" s="14" t="s">
        <v>88</v>
      </c>
      <c r="AW176" s="14" t="s">
        <v>38</v>
      </c>
      <c r="AX176" s="14" t="s">
        <v>86</v>
      </c>
      <c r="AY176" s="190" t="s">
        <v>118</v>
      </c>
    </row>
    <row r="177" s="2" customFormat="1" ht="33" customHeight="1">
      <c r="A177" s="34"/>
      <c r="B177" s="159"/>
      <c r="C177" s="160" t="s">
        <v>9</v>
      </c>
      <c r="D177" s="160" t="s">
        <v>121</v>
      </c>
      <c r="E177" s="161" t="s">
        <v>253</v>
      </c>
      <c r="F177" s="162" t="s">
        <v>254</v>
      </c>
      <c r="G177" s="163" t="s">
        <v>255</v>
      </c>
      <c r="H177" s="164">
        <v>226.19</v>
      </c>
      <c r="I177" s="165">
        <v>342</v>
      </c>
      <c r="J177" s="165">
        <f>ROUND(I177*H177,2)</f>
        <v>77356.979999999996</v>
      </c>
      <c r="K177" s="162" t="s">
        <v>125</v>
      </c>
      <c r="L177" s="35"/>
      <c r="M177" s="166" t="s">
        <v>3</v>
      </c>
      <c r="N177" s="167" t="s">
        <v>49</v>
      </c>
      <c r="O177" s="168">
        <v>0</v>
      </c>
      <c r="P177" s="168">
        <f>O177*H177</f>
        <v>0</v>
      </c>
      <c r="Q177" s="168">
        <v>0</v>
      </c>
      <c r="R177" s="168">
        <f>Q177*H177</f>
        <v>0</v>
      </c>
      <c r="S177" s="168">
        <v>0</v>
      </c>
      <c r="T177" s="169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170" t="s">
        <v>142</v>
      </c>
      <c r="AT177" s="170" t="s">
        <v>121</v>
      </c>
      <c r="AU177" s="170" t="s">
        <v>88</v>
      </c>
      <c r="AY177" s="20" t="s">
        <v>118</v>
      </c>
      <c r="BE177" s="171">
        <f>IF(N177="základní",J177,0)</f>
        <v>77356.979999999996</v>
      </c>
      <c r="BF177" s="171">
        <f>IF(N177="snížená",J177,0)</f>
        <v>0</v>
      </c>
      <c r="BG177" s="171">
        <f>IF(N177="zákl. přenesená",J177,0)</f>
        <v>0</v>
      </c>
      <c r="BH177" s="171">
        <f>IF(N177="sníž. přenesená",J177,0)</f>
        <v>0</v>
      </c>
      <c r="BI177" s="171">
        <f>IF(N177="nulová",J177,0)</f>
        <v>0</v>
      </c>
      <c r="BJ177" s="20" t="s">
        <v>86</v>
      </c>
      <c r="BK177" s="171">
        <f>ROUND(I177*H177,2)</f>
        <v>77356.979999999996</v>
      </c>
      <c r="BL177" s="20" t="s">
        <v>142</v>
      </c>
      <c r="BM177" s="170" t="s">
        <v>256</v>
      </c>
    </row>
    <row r="178" s="2" customFormat="1">
      <c r="A178" s="34"/>
      <c r="B178" s="35"/>
      <c r="C178" s="34"/>
      <c r="D178" s="172" t="s">
        <v>128</v>
      </c>
      <c r="E178" s="34"/>
      <c r="F178" s="173" t="s">
        <v>257</v>
      </c>
      <c r="G178" s="34"/>
      <c r="H178" s="34"/>
      <c r="I178" s="34"/>
      <c r="J178" s="34"/>
      <c r="K178" s="34"/>
      <c r="L178" s="35"/>
      <c r="M178" s="174"/>
      <c r="N178" s="175"/>
      <c r="O178" s="67"/>
      <c r="P178" s="67"/>
      <c r="Q178" s="67"/>
      <c r="R178" s="67"/>
      <c r="S178" s="67"/>
      <c r="T178" s="6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20" t="s">
        <v>128</v>
      </c>
      <c r="AU178" s="20" t="s">
        <v>88</v>
      </c>
    </row>
    <row r="179" s="2" customFormat="1">
      <c r="A179" s="34"/>
      <c r="B179" s="35"/>
      <c r="C179" s="34"/>
      <c r="D179" s="176" t="s">
        <v>129</v>
      </c>
      <c r="E179" s="34"/>
      <c r="F179" s="177" t="s">
        <v>258</v>
      </c>
      <c r="G179" s="34"/>
      <c r="H179" s="34"/>
      <c r="I179" s="34"/>
      <c r="J179" s="34"/>
      <c r="K179" s="34"/>
      <c r="L179" s="35"/>
      <c r="M179" s="174"/>
      <c r="N179" s="175"/>
      <c r="O179" s="67"/>
      <c r="P179" s="67"/>
      <c r="Q179" s="67"/>
      <c r="R179" s="67"/>
      <c r="S179" s="67"/>
      <c r="T179" s="68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20" t="s">
        <v>129</v>
      </c>
      <c r="AU179" s="20" t="s">
        <v>88</v>
      </c>
    </row>
    <row r="180" s="13" customFormat="1">
      <c r="A180" s="13"/>
      <c r="B180" s="183"/>
      <c r="C180" s="13"/>
      <c r="D180" s="172" t="s">
        <v>166</v>
      </c>
      <c r="E180" s="184" t="s">
        <v>3</v>
      </c>
      <c r="F180" s="185" t="s">
        <v>235</v>
      </c>
      <c r="G180" s="13"/>
      <c r="H180" s="184" t="s">
        <v>3</v>
      </c>
      <c r="I180" s="13"/>
      <c r="J180" s="13"/>
      <c r="K180" s="13"/>
      <c r="L180" s="183"/>
      <c r="M180" s="186"/>
      <c r="N180" s="187"/>
      <c r="O180" s="187"/>
      <c r="P180" s="187"/>
      <c r="Q180" s="187"/>
      <c r="R180" s="187"/>
      <c r="S180" s="187"/>
      <c r="T180" s="18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4" t="s">
        <v>166</v>
      </c>
      <c r="AU180" s="184" t="s">
        <v>88</v>
      </c>
      <c r="AV180" s="13" t="s">
        <v>86</v>
      </c>
      <c r="AW180" s="13" t="s">
        <v>38</v>
      </c>
      <c r="AX180" s="13" t="s">
        <v>78</v>
      </c>
      <c r="AY180" s="184" t="s">
        <v>118</v>
      </c>
    </row>
    <row r="181" s="14" customFormat="1">
      <c r="A181" s="14"/>
      <c r="B181" s="189"/>
      <c r="C181" s="14"/>
      <c r="D181" s="172" t="s">
        <v>166</v>
      </c>
      <c r="E181" s="190" t="s">
        <v>3</v>
      </c>
      <c r="F181" s="191" t="s">
        <v>236</v>
      </c>
      <c r="G181" s="14"/>
      <c r="H181" s="192">
        <v>18</v>
      </c>
      <c r="I181" s="14"/>
      <c r="J181" s="14"/>
      <c r="K181" s="14"/>
      <c r="L181" s="189"/>
      <c r="M181" s="193"/>
      <c r="N181" s="194"/>
      <c r="O181" s="194"/>
      <c r="P181" s="194"/>
      <c r="Q181" s="194"/>
      <c r="R181" s="194"/>
      <c r="S181" s="194"/>
      <c r="T181" s="19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90" t="s">
        <v>166</v>
      </c>
      <c r="AU181" s="190" t="s">
        <v>88</v>
      </c>
      <c r="AV181" s="14" t="s">
        <v>88</v>
      </c>
      <c r="AW181" s="14" t="s">
        <v>38</v>
      </c>
      <c r="AX181" s="14" t="s">
        <v>78</v>
      </c>
      <c r="AY181" s="190" t="s">
        <v>118</v>
      </c>
    </row>
    <row r="182" s="14" customFormat="1">
      <c r="A182" s="14"/>
      <c r="B182" s="189"/>
      <c r="C182" s="14"/>
      <c r="D182" s="172" t="s">
        <v>166</v>
      </c>
      <c r="E182" s="190" t="s">
        <v>3</v>
      </c>
      <c r="F182" s="191" t="s">
        <v>237</v>
      </c>
      <c r="G182" s="14"/>
      <c r="H182" s="192">
        <v>405.42000000000002</v>
      </c>
      <c r="I182" s="14"/>
      <c r="J182" s="14"/>
      <c r="K182" s="14"/>
      <c r="L182" s="189"/>
      <c r="M182" s="193"/>
      <c r="N182" s="194"/>
      <c r="O182" s="194"/>
      <c r="P182" s="194"/>
      <c r="Q182" s="194"/>
      <c r="R182" s="194"/>
      <c r="S182" s="194"/>
      <c r="T182" s="19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190" t="s">
        <v>166</v>
      </c>
      <c r="AU182" s="190" t="s">
        <v>88</v>
      </c>
      <c r="AV182" s="14" t="s">
        <v>88</v>
      </c>
      <c r="AW182" s="14" t="s">
        <v>38</v>
      </c>
      <c r="AX182" s="14" t="s">
        <v>78</v>
      </c>
      <c r="AY182" s="190" t="s">
        <v>118</v>
      </c>
    </row>
    <row r="183" s="13" customFormat="1">
      <c r="A183" s="13"/>
      <c r="B183" s="183"/>
      <c r="C183" s="13"/>
      <c r="D183" s="172" t="s">
        <v>166</v>
      </c>
      <c r="E183" s="184" t="s">
        <v>3</v>
      </c>
      <c r="F183" s="185" t="s">
        <v>238</v>
      </c>
      <c r="G183" s="13"/>
      <c r="H183" s="184" t="s">
        <v>3</v>
      </c>
      <c r="I183" s="13"/>
      <c r="J183" s="13"/>
      <c r="K183" s="13"/>
      <c r="L183" s="183"/>
      <c r="M183" s="186"/>
      <c r="N183" s="187"/>
      <c r="O183" s="187"/>
      <c r="P183" s="187"/>
      <c r="Q183" s="187"/>
      <c r="R183" s="187"/>
      <c r="S183" s="187"/>
      <c r="T183" s="18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4" t="s">
        <v>166</v>
      </c>
      <c r="AU183" s="184" t="s">
        <v>88</v>
      </c>
      <c r="AV183" s="13" t="s">
        <v>86</v>
      </c>
      <c r="AW183" s="13" t="s">
        <v>38</v>
      </c>
      <c r="AX183" s="13" t="s">
        <v>78</v>
      </c>
      <c r="AY183" s="184" t="s">
        <v>118</v>
      </c>
    </row>
    <row r="184" s="14" customFormat="1">
      <c r="A184" s="14"/>
      <c r="B184" s="189"/>
      <c r="C184" s="14"/>
      <c r="D184" s="172" t="s">
        <v>166</v>
      </c>
      <c r="E184" s="190" t="s">
        <v>3</v>
      </c>
      <c r="F184" s="191" t="s">
        <v>239</v>
      </c>
      <c r="G184" s="14"/>
      <c r="H184" s="192">
        <v>-14.48</v>
      </c>
      <c r="I184" s="14"/>
      <c r="J184" s="14"/>
      <c r="K184" s="14"/>
      <c r="L184" s="189"/>
      <c r="M184" s="193"/>
      <c r="N184" s="194"/>
      <c r="O184" s="194"/>
      <c r="P184" s="194"/>
      <c r="Q184" s="194"/>
      <c r="R184" s="194"/>
      <c r="S184" s="194"/>
      <c r="T184" s="19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190" t="s">
        <v>166</v>
      </c>
      <c r="AU184" s="190" t="s">
        <v>88</v>
      </c>
      <c r="AV184" s="14" t="s">
        <v>88</v>
      </c>
      <c r="AW184" s="14" t="s">
        <v>38</v>
      </c>
      <c r="AX184" s="14" t="s">
        <v>78</v>
      </c>
      <c r="AY184" s="190" t="s">
        <v>118</v>
      </c>
    </row>
    <row r="185" s="14" customFormat="1">
      <c r="A185" s="14"/>
      <c r="B185" s="189"/>
      <c r="C185" s="14"/>
      <c r="D185" s="172" t="s">
        <v>166</v>
      </c>
      <c r="E185" s="190" t="s">
        <v>3</v>
      </c>
      <c r="F185" s="191" t="s">
        <v>240</v>
      </c>
      <c r="G185" s="14"/>
      <c r="H185" s="192">
        <v>-283.279</v>
      </c>
      <c r="I185" s="14"/>
      <c r="J185" s="14"/>
      <c r="K185" s="14"/>
      <c r="L185" s="189"/>
      <c r="M185" s="193"/>
      <c r="N185" s="194"/>
      <c r="O185" s="194"/>
      <c r="P185" s="194"/>
      <c r="Q185" s="194"/>
      <c r="R185" s="194"/>
      <c r="S185" s="194"/>
      <c r="T185" s="19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90" t="s">
        <v>166</v>
      </c>
      <c r="AU185" s="190" t="s">
        <v>88</v>
      </c>
      <c r="AV185" s="14" t="s">
        <v>88</v>
      </c>
      <c r="AW185" s="14" t="s">
        <v>38</v>
      </c>
      <c r="AX185" s="14" t="s">
        <v>78</v>
      </c>
      <c r="AY185" s="190" t="s">
        <v>118</v>
      </c>
    </row>
    <row r="186" s="15" customFormat="1">
      <c r="A186" s="15"/>
      <c r="B186" s="196"/>
      <c r="C186" s="15"/>
      <c r="D186" s="172" t="s">
        <v>166</v>
      </c>
      <c r="E186" s="197" t="s">
        <v>3</v>
      </c>
      <c r="F186" s="198" t="s">
        <v>179</v>
      </c>
      <c r="G186" s="15"/>
      <c r="H186" s="199">
        <v>125.661</v>
      </c>
      <c r="I186" s="15"/>
      <c r="J186" s="15"/>
      <c r="K186" s="15"/>
      <c r="L186" s="196"/>
      <c r="M186" s="200"/>
      <c r="N186" s="201"/>
      <c r="O186" s="201"/>
      <c r="P186" s="201"/>
      <c r="Q186" s="201"/>
      <c r="R186" s="201"/>
      <c r="S186" s="201"/>
      <c r="T186" s="202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197" t="s">
        <v>166</v>
      </c>
      <c r="AU186" s="197" t="s">
        <v>88</v>
      </c>
      <c r="AV186" s="15" t="s">
        <v>142</v>
      </c>
      <c r="AW186" s="15" t="s">
        <v>38</v>
      </c>
      <c r="AX186" s="15" t="s">
        <v>86</v>
      </c>
      <c r="AY186" s="197" t="s">
        <v>118</v>
      </c>
    </row>
    <row r="187" s="14" customFormat="1">
      <c r="A187" s="14"/>
      <c r="B187" s="189"/>
      <c r="C187" s="14"/>
      <c r="D187" s="172" t="s">
        <v>166</v>
      </c>
      <c r="E187" s="14"/>
      <c r="F187" s="191" t="s">
        <v>259</v>
      </c>
      <c r="G187" s="14"/>
      <c r="H187" s="192">
        <v>226.19</v>
      </c>
      <c r="I187" s="14"/>
      <c r="J187" s="14"/>
      <c r="K187" s="14"/>
      <c r="L187" s="189"/>
      <c r="M187" s="193"/>
      <c r="N187" s="194"/>
      <c r="O187" s="194"/>
      <c r="P187" s="194"/>
      <c r="Q187" s="194"/>
      <c r="R187" s="194"/>
      <c r="S187" s="194"/>
      <c r="T187" s="195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190" t="s">
        <v>166</v>
      </c>
      <c r="AU187" s="190" t="s">
        <v>88</v>
      </c>
      <c r="AV187" s="14" t="s">
        <v>88</v>
      </c>
      <c r="AW187" s="14" t="s">
        <v>4</v>
      </c>
      <c r="AX187" s="14" t="s">
        <v>86</v>
      </c>
      <c r="AY187" s="190" t="s">
        <v>118</v>
      </c>
    </row>
    <row r="188" s="2" customFormat="1" ht="24.15" customHeight="1">
      <c r="A188" s="34"/>
      <c r="B188" s="159"/>
      <c r="C188" s="160" t="s">
        <v>260</v>
      </c>
      <c r="D188" s="160" t="s">
        <v>121</v>
      </c>
      <c r="E188" s="161" t="s">
        <v>261</v>
      </c>
      <c r="F188" s="162" t="s">
        <v>262</v>
      </c>
      <c r="G188" s="163" t="s">
        <v>171</v>
      </c>
      <c r="H188" s="164">
        <v>14.48</v>
      </c>
      <c r="I188" s="165">
        <v>256</v>
      </c>
      <c r="J188" s="165">
        <f>ROUND(I188*H188,2)</f>
        <v>3706.8800000000001</v>
      </c>
      <c r="K188" s="162" t="s">
        <v>125</v>
      </c>
      <c r="L188" s="35"/>
      <c r="M188" s="166" t="s">
        <v>3</v>
      </c>
      <c r="N188" s="167" t="s">
        <v>49</v>
      </c>
      <c r="O188" s="168">
        <v>0.63200000000000001</v>
      </c>
      <c r="P188" s="168">
        <f>O188*H188</f>
        <v>9.1513600000000004</v>
      </c>
      <c r="Q188" s="168">
        <v>0</v>
      </c>
      <c r="R188" s="168">
        <f>Q188*H188</f>
        <v>0</v>
      </c>
      <c r="S188" s="168">
        <v>0</v>
      </c>
      <c r="T188" s="169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170" t="s">
        <v>142</v>
      </c>
      <c r="AT188" s="170" t="s">
        <v>121</v>
      </c>
      <c r="AU188" s="170" t="s">
        <v>88</v>
      </c>
      <c r="AY188" s="20" t="s">
        <v>118</v>
      </c>
      <c r="BE188" s="171">
        <f>IF(N188="základní",J188,0)</f>
        <v>3706.8800000000001</v>
      </c>
      <c r="BF188" s="171">
        <f>IF(N188="snížená",J188,0)</f>
        <v>0</v>
      </c>
      <c r="BG188" s="171">
        <f>IF(N188="zákl. přenesená",J188,0)</f>
        <v>0</v>
      </c>
      <c r="BH188" s="171">
        <f>IF(N188="sníž. přenesená",J188,0)</f>
        <v>0</v>
      </c>
      <c r="BI188" s="171">
        <f>IF(N188="nulová",J188,0)</f>
        <v>0</v>
      </c>
      <c r="BJ188" s="20" t="s">
        <v>86</v>
      </c>
      <c r="BK188" s="171">
        <f>ROUND(I188*H188,2)</f>
        <v>3706.8800000000001</v>
      </c>
      <c r="BL188" s="20" t="s">
        <v>142</v>
      </c>
      <c r="BM188" s="170" t="s">
        <v>263</v>
      </c>
    </row>
    <row r="189" s="2" customFormat="1">
      <c r="A189" s="34"/>
      <c r="B189" s="35"/>
      <c r="C189" s="34"/>
      <c r="D189" s="172" t="s">
        <v>128</v>
      </c>
      <c r="E189" s="34"/>
      <c r="F189" s="173" t="s">
        <v>264</v>
      </c>
      <c r="G189" s="34"/>
      <c r="H189" s="34"/>
      <c r="I189" s="34"/>
      <c r="J189" s="34"/>
      <c r="K189" s="34"/>
      <c r="L189" s="35"/>
      <c r="M189" s="174"/>
      <c r="N189" s="175"/>
      <c r="O189" s="67"/>
      <c r="P189" s="67"/>
      <c r="Q189" s="67"/>
      <c r="R189" s="67"/>
      <c r="S189" s="67"/>
      <c r="T189" s="68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20" t="s">
        <v>128</v>
      </c>
      <c r="AU189" s="20" t="s">
        <v>88</v>
      </c>
    </row>
    <row r="190" s="2" customFormat="1">
      <c r="A190" s="34"/>
      <c r="B190" s="35"/>
      <c r="C190" s="34"/>
      <c r="D190" s="176" t="s">
        <v>129</v>
      </c>
      <c r="E190" s="34"/>
      <c r="F190" s="177" t="s">
        <v>265</v>
      </c>
      <c r="G190" s="34"/>
      <c r="H190" s="34"/>
      <c r="I190" s="34"/>
      <c r="J190" s="34"/>
      <c r="K190" s="34"/>
      <c r="L190" s="35"/>
      <c r="M190" s="174"/>
      <c r="N190" s="175"/>
      <c r="O190" s="67"/>
      <c r="P190" s="67"/>
      <c r="Q190" s="67"/>
      <c r="R190" s="67"/>
      <c r="S190" s="67"/>
      <c r="T190" s="6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20" t="s">
        <v>129</v>
      </c>
      <c r="AU190" s="20" t="s">
        <v>88</v>
      </c>
    </row>
    <row r="191" s="13" customFormat="1">
      <c r="A191" s="13"/>
      <c r="B191" s="183"/>
      <c r="C191" s="13"/>
      <c r="D191" s="172" t="s">
        <v>166</v>
      </c>
      <c r="E191" s="184" t="s">
        <v>3</v>
      </c>
      <c r="F191" s="185" t="s">
        <v>235</v>
      </c>
      <c r="G191" s="13"/>
      <c r="H191" s="184" t="s">
        <v>3</v>
      </c>
      <c r="I191" s="13"/>
      <c r="J191" s="13"/>
      <c r="K191" s="13"/>
      <c r="L191" s="183"/>
      <c r="M191" s="186"/>
      <c r="N191" s="187"/>
      <c r="O191" s="187"/>
      <c r="P191" s="187"/>
      <c r="Q191" s="187"/>
      <c r="R191" s="187"/>
      <c r="S191" s="187"/>
      <c r="T191" s="18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184" t="s">
        <v>166</v>
      </c>
      <c r="AU191" s="184" t="s">
        <v>88</v>
      </c>
      <c r="AV191" s="13" t="s">
        <v>86</v>
      </c>
      <c r="AW191" s="13" t="s">
        <v>38</v>
      </c>
      <c r="AX191" s="13" t="s">
        <v>78</v>
      </c>
      <c r="AY191" s="184" t="s">
        <v>118</v>
      </c>
    </row>
    <row r="192" s="14" customFormat="1">
      <c r="A192" s="14"/>
      <c r="B192" s="189"/>
      <c r="C192" s="14"/>
      <c r="D192" s="172" t="s">
        <v>166</v>
      </c>
      <c r="E192" s="190" t="s">
        <v>3</v>
      </c>
      <c r="F192" s="191" t="s">
        <v>236</v>
      </c>
      <c r="G192" s="14"/>
      <c r="H192" s="192">
        <v>18</v>
      </c>
      <c r="I192" s="14"/>
      <c r="J192" s="14"/>
      <c r="K192" s="14"/>
      <c r="L192" s="189"/>
      <c r="M192" s="193"/>
      <c r="N192" s="194"/>
      <c r="O192" s="194"/>
      <c r="P192" s="194"/>
      <c r="Q192" s="194"/>
      <c r="R192" s="194"/>
      <c r="S192" s="194"/>
      <c r="T192" s="19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190" t="s">
        <v>166</v>
      </c>
      <c r="AU192" s="190" t="s">
        <v>88</v>
      </c>
      <c r="AV192" s="14" t="s">
        <v>88</v>
      </c>
      <c r="AW192" s="14" t="s">
        <v>38</v>
      </c>
      <c r="AX192" s="14" t="s">
        <v>78</v>
      </c>
      <c r="AY192" s="190" t="s">
        <v>118</v>
      </c>
    </row>
    <row r="193" s="13" customFormat="1">
      <c r="A193" s="13"/>
      <c r="B193" s="183"/>
      <c r="C193" s="13"/>
      <c r="D193" s="172" t="s">
        <v>166</v>
      </c>
      <c r="E193" s="184" t="s">
        <v>3</v>
      </c>
      <c r="F193" s="185" t="s">
        <v>266</v>
      </c>
      <c r="G193" s="13"/>
      <c r="H193" s="184" t="s">
        <v>3</v>
      </c>
      <c r="I193" s="13"/>
      <c r="J193" s="13"/>
      <c r="K193" s="13"/>
      <c r="L193" s="183"/>
      <c r="M193" s="186"/>
      <c r="N193" s="187"/>
      <c r="O193" s="187"/>
      <c r="P193" s="187"/>
      <c r="Q193" s="187"/>
      <c r="R193" s="187"/>
      <c r="S193" s="187"/>
      <c r="T193" s="18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184" t="s">
        <v>166</v>
      </c>
      <c r="AU193" s="184" t="s">
        <v>88</v>
      </c>
      <c r="AV193" s="13" t="s">
        <v>86</v>
      </c>
      <c r="AW193" s="13" t="s">
        <v>38</v>
      </c>
      <c r="AX193" s="13" t="s">
        <v>78</v>
      </c>
      <c r="AY193" s="184" t="s">
        <v>118</v>
      </c>
    </row>
    <row r="194" s="14" customFormat="1">
      <c r="A194" s="14"/>
      <c r="B194" s="189"/>
      <c r="C194" s="14"/>
      <c r="D194" s="172" t="s">
        <v>166</v>
      </c>
      <c r="E194" s="190" t="s">
        <v>3</v>
      </c>
      <c r="F194" s="191" t="s">
        <v>267</v>
      </c>
      <c r="G194" s="14"/>
      <c r="H194" s="192">
        <v>-0.80000000000000004</v>
      </c>
      <c r="I194" s="14"/>
      <c r="J194" s="14"/>
      <c r="K194" s="14"/>
      <c r="L194" s="189"/>
      <c r="M194" s="193"/>
      <c r="N194" s="194"/>
      <c r="O194" s="194"/>
      <c r="P194" s="194"/>
      <c r="Q194" s="194"/>
      <c r="R194" s="194"/>
      <c r="S194" s="194"/>
      <c r="T194" s="195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190" t="s">
        <v>166</v>
      </c>
      <c r="AU194" s="190" t="s">
        <v>88</v>
      </c>
      <c r="AV194" s="14" t="s">
        <v>88</v>
      </c>
      <c r="AW194" s="14" t="s">
        <v>38</v>
      </c>
      <c r="AX194" s="14" t="s">
        <v>78</v>
      </c>
      <c r="AY194" s="190" t="s">
        <v>118</v>
      </c>
    </row>
    <row r="195" s="13" customFormat="1">
      <c r="A195" s="13"/>
      <c r="B195" s="183"/>
      <c r="C195" s="13"/>
      <c r="D195" s="172" t="s">
        <v>166</v>
      </c>
      <c r="E195" s="184" t="s">
        <v>3</v>
      </c>
      <c r="F195" s="185" t="s">
        <v>268</v>
      </c>
      <c r="G195" s="13"/>
      <c r="H195" s="184" t="s">
        <v>3</v>
      </c>
      <c r="I195" s="13"/>
      <c r="J195" s="13"/>
      <c r="K195" s="13"/>
      <c r="L195" s="183"/>
      <c r="M195" s="186"/>
      <c r="N195" s="187"/>
      <c r="O195" s="187"/>
      <c r="P195" s="187"/>
      <c r="Q195" s="187"/>
      <c r="R195" s="187"/>
      <c r="S195" s="187"/>
      <c r="T195" s="18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4" t="s">
        <v>166</v>
      </c>
      <c r="AU195" s="184" t="s">
        <v>88</v>
      </c>
      <c r="AV195" s="13" t="s">
        <v>86</v>
      </c>
      <c r="AW195" s="13" t="s">
        <v>38</v>
      </c>
      <c r="AX195" s="13" t="s">
        <v>78</v>
      </c>
      <c r="AY195" s="184" t="s">
        <v>118</v>
      </c>
    </row>
    <row r="196" s="14" customFormat="1">
      <c r="A196" s="14"/>
      <c r="B196" s="189"/>
      <c r="C196" s="14"/>
      <c r="D196" s="172" t="s">
        <v>166</v>
      </c>
      <c r="E196" s="190" t="s">
        <v>3</v>
      </c>
      <c r="F196" s="191" t="s">
        <v>269</v>
      </c>
      <c r="G196" s="14"/>
      <c r="H196" s="192">
        <v>-2.7200000000000002</v>
      </c>
      <c r="I196" s="14"/>
      <c r="J196" s="14"/>
      <c r="K196" s="14"/>
      <c r="L196" s="189"/>
      <c r="M196" s="193"/>
      <c r="N196" s="194"/>
      <c r="O196" s="194"/>
      <c r="P196" s="194"/>
      <c r="Q196" s="194"/>
      <c r="R196" s="194"/>
      <c r="S196" s="194"/>
      <c r="T196" s="19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190" t="s">
        <v>166</v>
      </c>
      <c r="AU196" s="190" t="s">
        <v>88</v>
      </c>
      <c r="AV196" s="14" t="s">
        <v>88</v>
      </c>
      <c r="AW196" s="14" t="s">
        <v>38</v>
      </c>
      <c r="AX196" s="14" t="s">
        <v>78</v>
      </c>
      <c r="AY196" s="190" t="s">
        <v>118</v>
      </c>
    </row>
    <row r="197" s="15" customFormat="1">
      <c r="A197" s="15"/>
      <c r="B197" s="196"/>
      <c r="C197" s="15"/>
      <c r="D197" s="172" t="s">
        <v>166</v>
      </c>
      <c r="E197" s="197" t="s">
        <v>3</v>
      </c>
      <c r="F197" s="198" t="s">
        <v>179</v>
      </c>
      <c r="G197" s="15"/>
      <c r="H197" s="199">
        <v>14.479999999999999</v>
      </c>
      <c r="I197" s="15"/>
      <c r="J197" s="15"/>
      <c r="K197" s="15"/>
      <c r="L197" s="196"/>
      <c r="M197" s="200"/>
      <c r="N197" s="201"/>
      <c r="O197" s="201"/>
      <c r="P197" s="201"/>
      <c r="Q197" s="201"/>
      <c r="R197" s="201"/>
      <c r="S197" s="201"/>
      <c r="T197" s="202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197" t="s">
        <v>166</v>
      </c>
      <c r="AU197" s="197" t="s">
        <v>88</v>
      </c>
      <c r="AV197" s="15" t="s">
        <v>142</v>
      </c>
      <c r="AW197" s="15" t="s">
        <v>38</v>
      </c>
      <c r="AX197" s="15" t="s">
        <v>86</v>
      </c>
      <c r="AY197" s="197" t="s">
        <v>118</v>
      </c>
    </row>
    <row r="198" s="2" customFormat="1" ht="24.15" customHeight="1">
      <c r="A198" s="34"/>
      <c r="B198" s="159"/>
      <c r="C198" s="160" t="s">
        <v>270</v>
      </c>
      <c r="D198" s="160" t="s">
        <v>121</v>
      </c>
      <c r="E198" s="161" t="s">
        <v>271</v>
      </c>
      <c r="F198" s="162" t="s">
        <v>272</v>
      </c>
      <c r="G198" s="163" t="s">
        <v>171</v>
      </c>
      <c r="H198" s="164">
        <v>326.47899999999998</v>
      </c>
      <c r="I198" s="165">
        <v>157</v>
      </c>
      <c r="J198" s="165">
        <f>ROUND(I198*H198,2)</f>
        <v>51257.199999999997</v>
      </c>
      <c r="K198" s="162" t="s">
        <v>125</v>
      </c>
      <c r="L198" s="35"/>
      <c r="M198" s="166" t="s">
        <v>3</v>
      </c>
      <c r="N198" s="167" t="s">
        <v>49</v>
      </c>
      <c r="O198" s="168">
        <v>0.32800000000000001</v>
      </c>
      <c r="P198" s="168">
        <f>O198*H198</f>
        <v>107.085112</v>
      </c>
      <c r="Q198" s="168">
        <v>0</v>
      </c>
      <c r="R198" s="168">
        <f>Q198*H198</f>
        <v>0</v>
      </c>
      <c r="S198" s="168">
        <v>0</v>
      </c>
      <c r="T198" s="169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70" t="s">
        <v>142</v>
      </c>
      <c r="AT198" s="170" t="s">
        <v>121</v>
      </c>
      <c r="AU198" s="170" t="s">
        <v>88</v>
      </c>
      <c r="AY198" s="20" t="s">
        <v>118</v>
      </c>
      <c r="BE198" s="171">
        <f>IF(N198="základní",J198,0)</f>
        <v>51257.199999999997</v>
      </c>
      <c r="BF198" s="171">
        <f>IF(N198="snížená",J198,0)</f>
        <v>0</v>
      </c>
      <c r="BG198" s="171">
        <f>IF(N198="zákl. přenesená",J198,0)</f>
        <v>0</v>
      </c>
      <c r="BH198" s="171">
        <f>IF(N198="sníž. přenesená",J198,0)</f>
        <v>0</v>
      </c>
      <c r="BI198" s="171">
        <f>IF(N198="nulová",J198,0)</f>
        <v>0</v>
      </c>
      <c r="BJ198" s="20" t="s">
        <v>86</v>
      </c>
      <c r="BK198" s="171">
        <f>ROUND(I198*H198,2)</f>
        <v>51257.199999999997</v>
      </c>
      <c r="BL198" s="20" t="s">
        <v>142</v>
      </c>
      <c r="BM198" s="170" t="s">
        <v>273</v>
      </c>
    </row>
    <row r="199" s="2" customFormat="1">
      <c r="A199" s="34"/>
      <c r="B199" s="35"/>
      <c r="C199" s="34"/>
      <c r="D199" s="172" t="s">
        <v>128</v>
      </c>
      <c r="E199" s="34"/>
      <c r="F199" s="173" t="s">
        <v>274</v>
      </c>
      <c r="G199" s="34"/>
      <c r="H199" s="34"/>
      <c r="I199" s="34"/>
      <c r="J199" s="34"/>
      <c r="K199" s="34"/>
      <c r="L199" s="35"/>
      <c r="M199" s="174"/>
      <c r="N199" s="175"/>
      <c r="O199" s="67"/>
      <c r="P199" s="67"/>
      <c r="Q199" s="67"/>
      <c r="R199" s="67"/>
      <c r="S199" s="67"/>
      <c r="T199" s="68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20" t="s">
        <v>128</v>
      </c>
      <c r="AU199" s="20" t="s">
        <v>88</v>
      </c>
    </row>
    <row r="200" s="2" customFormat="1">
      <c r="A200" s="34"/>
      <c r="B200" s="35"/>
      <c r="C200" s="34"/>
      <c r="D200" s="176" t="s">
        <v>129</v>
      </c>
      <c r="E200" s="34"/>
      <c r="F200" s="177" t="s">
        <v>275</v>
      </c>
      <c r="G200" s="34"/>
      <c r="H200" s="34"/>
      <c r="I200" s="34"/>
      <c r="J200" s="34"/>
      <c r="K200" s="34"/>
      <c r="L200" s="35"/>
      <c r="M200" s="174"/>
      <c r="N200" s="175"/>
      <c r="O200" s="67"/>
      <c r="P200" s="67"/>
      <c r="Q200" s="67"/>
      <c r="R200" s="67"/>
      <c r="S200" s="67"/>
      <c r="T200" s="68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20" t="s">
        <v>129</v>
      </c>
      <c r="AU200" s="20" t="s">
        <v>88</v>
      </c>
    </row>
    <row r="201" s="13" customFormat="1">
      <c r="A201" s="13"/>
      <c r="B201" s="183"/>
      <c r="C201" s="13"/>
      <c r="D201" s="172" t="s">
        <v>166</v>
      </c>
      <c r="E201" s="184" t="s">
        <v>3</v>
      </c>
      <c r="F201" s="185" t="s">
        <v>235</v>
      </c>
      <c r="G201" s="13"/>
      <c r="H201" s="184" t="s">
        <v>3</v>
      </c>
      <c r="I201" s="13"/>
      <c r="J201" s="13"/>
      <c r="K201" s="13"/>
      <c r="L201" s="183"/>
      <c r="M201" s="186"/>
      <c r="N201" s="187"/>
      <c r="O201" s="187"/>
      <c r="P201" s="187"/>
      <c r="Q201" s="187"/>
      <c r="R201" s="187"/>
      <c r="S201" s="187"/>
      <c r="T201" s="18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184" t="s">
        <v>166</v>
      </c>
      <c r="AU201" s="184" t="s">
        <v>88</v>
      </c>
      <c r="AV201" s="13" t="s">
        <v>86</v>
      </c>
      <c r="AW201" s="13" t="s">
        <v>38</v>
      </c>
      <c r="AX201" s="13" t="s">
        <v>78</v>
      </c>
      <c r="AY201" s="184" t="s">
        <v>118</v>
      </c>
    </row>
    <row r="202" s="14" customFormat="1">
      <c r="A202" s="14"/>
      <c r="B202" s="189"/>
      <c r="C202" s="14"/>
      <c r="D202" s="172" t="s">
        <v>166</v>
      </c>
      <c r="E202" s="190" t="s">
        <v>3</v>
      </c>
      <c r="F202" s="191" t="s">
        <v>237</v>
      </c>
      <c r="G202" s="14"/>
      <c r="H202" s="192">
        <v>405.42000000000002</v>
      </c>
      <c r="I202" s="14"/>
      <c r="J202" s="14"/>
      <c r="K202" s="14"/>
      <c r="L202" s="189"/>
      <c r="M202" s="193"/>
      <c r="N202" s="194"/>
      <c r="O202" s="194"/>
      <c r="P202" s="194"/>
      <c r="Q202" s="194"/>
      <c r="R202" s="194"/>
      <c r="S202" s="194"/>
      <c r="T202" s="195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190" t="s">
        <v>166</v>
      </c>
      <c r="AU202" s="190" t="s">
        <v>88</v>
      </c>
      <c r="AV202" s="14" t="s">
        <v>88</v>
      </c>
      <c r="AW202" s="14" t="s">
        <v>38</v>
      </c>
      <c r="AX202" s="14" t="s">
        <v>78</v>
      </c>
      <c r="AY202" s="190" t="s">
        <v>118</v>
      </c>
    </row>
    <row r="203" s="13" customFormat="1">
      <c r="A203" s="13"/>
      <c r="B203" s="183"/>
      <c r="C203" s="13"/>
      <c r="D203" s="172" t="s">
        <v>166</v>
      </c>
      <c r="E203" s="184" t="s">
        <v>3</v>
      </c>
      <c r="F203" s="185" t="s">
        <v>266</v>
      </c>
      <c r="G203" s="13"/>
      <c r="H203" s="184" t="s">
        <v>3</v>
      </c>
      <c r="I203" s="13"/>
      <c r="J203" s="13"/>
      <c r="K203" s="13"/>
      <c r="L203" s="183"/>
      <c r="M203" s="186"/>
      <c r="N203" s="187"/>
      <c r="O203" s="187"/>
      <c r="P203" s="187"/>
      <c r="Q203" s="187"/>
      <c r="R203" s="187"/>
      <c r="S203" s="187"/>
      <c r="T203" s="18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184" t="s">
        <v>166</v>
      </c>
      <c r="AU203" s="184" t="s">
        <v>88</v>
      </c>
      <c r="AV203" s="13" t="s">
        <v>86</v>
      </c>
      <c r="AW203" s="13" t="s">
        <v>38</v>
      </c>
      <c r="AX203" s="13" t="s">
        <v>78</v>
      </c>
      <c r="AY203" s="184" t="s">
        <v>118</v>
      </c>
    </row>
    <row r="204" s="14" customFormat="1">
      <c r="A204" s="14"/>
      <c r="B204" s="189"/>
      <c r="C204" s="14"/>
      <c r="D204" s="172" t="s">
        <v>166</v>
      </c>
      <c r="E204" s="190" t="s">
        <v>3</v>
      </c>
      <c r="F204" s="191" t="s">
        <v>276</v>
      </c>
      <c r="G204" s="14"/>
      <c r="H204" s="192">
        <v>-18.948</v>
      </c>
      <c r="I204" s="14"/>
      <c r="J204" s="14"/>
      <c r="K204" s="14"/>
      <c r="L204" s="189"/>
      <c r="M204" s="193"/>
      <c r="N204" s="194"/>
      <c r="O204" s="194"/>
      <c r="P204" s="194"/>
      <c r="Q204" s="194"/>
      <c r="R204" s="194"/>
      <c r="S204" s="194"/>
      <c r="T204" s="19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190" t="s">
        <v>166</v>
      </c>
      <c r="AU204" s="190" t="s">
        <v>88</v>
      </c>
      <c r="AV204" s="14" t="s">
        <v>88</v>
      </c>
      <c r="AW204" s="14" t="s">
        <v>38</v>
      </c>
      <c r="AX204" s="14" t="s">
        <v>78</v>
      </c>
      <c r="AY204" s="190" t="s">
        <v>118</v>
      </c>
    </row>
    <row r="205" s="13" customFormat="1">
      <c r="A205" s="13"/>
      <c r="B205" s="183"/>
      <c r="C205" s="13"/>
      <c r="D205" s="172" t="s">
        <v>166</v>
      </c>
      <c r="E205" s="184" t="s">
        <v>3</v>
      </c>
      <c r="F205" s="185" t="s">
        <v>268</v>
      </c>
      <c r="G205" s="13"/>
      <c r="H205" s="184" t="s">
        <v>3</v>
      </c>
      <c r="I205" s="13"/>
      <c r="J205" s="13"/>
      <c r="K205" s="13"/>
      <c r="L205" s="183"/>
      <c r="M205" s="186"/>
      <c r="N205" s="187"/>
      <c r="O205" s="187"/>
      <c r="P205" s="187"/>
      <c r="Q205" s="187"/>
      <c r="R205" s="187"/>
      <c r="S205" s="187"/>
      <c r="T205" s="18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184" t="s">
        <v>166</v>
      </c>
      <c r="AU205" s="184" t="s">
        <v>88</v>
      </c>
      <c r="AV205" s="13" t="s">
        <v>86</v>
      </c>
      <c r="AW205" s="13" t="s">
        <v>38</v>
      </c>
      <c r="AX205" s="13" t="s">
        <v>78</v>
      </c>
      <c r="AY205" s="184" t="s">
        <v>118</v>
      </c>
    </row>
    <row r="206" s="14" customFormat="1">
      <c r="A206" s="14"/>
      <c r="B206" s="189"/>
      <c r="C206" s="14"/>
      <c r="D206" s="172" t="s">
        <v>166</v>
      </c>
      <c r="E206" s="190" t="s">
        <v>3</v>
      </c>
      <c r="F206" s="191" t="s">
        <v>277</v>
      </c>
      <c r="G206" s="14"/>
      <c r="H206" s="192">
        <v>-59.993000000000002</v>
      </c>
      <c r="I206" s="14"/>
      <c r="J206" s="14"/>
      <c r="K206" s="14"/>
      <c r="L206" s="189"/>
      <c r="M206" s="193"/>
      <c r="N206" s="194"/>
      <c r="O206" s="194"/>
      <c r="P206" s="194"/>
      <c r="Q206" s="194"/>
      <c r="R206" s="194"/>
      <c r="S206" s="194"/>
      <c r="T206" s="195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190" t="s">
        <v>166</v>
      </c>
      <c r="AU206" s="190" t="s">
        <v>88</v>
      </c>
      <c r="AV206" s="14" t="s">
        <v>88</v>
      </c>
      <c r="AW206" s="14" t="s">
        <v>38</v>
      </c>
      <c r="AX206" s="14" t="s">
        <v>78</v>
      </c>
      <c r="AY206" s="190" t="s">
        <v>118</v>
      </c>
    </row>
    <row r="207" s="15" customFormat="1">
      <c r="A207" s="15"/>
      <c r="B207" s="196"/>
      <c r="C207" s="15"/>
      <c r="D207" s="172" t="s">
        <v>166</v>
      </c>
      <c r="E207" s="197" t="s">
        <v>3</v>
      </c>
      <c r="F207" s="198" t="s">
        <v>179</v>
      </c>
      <c r="G207" s="15"/>
      <c r="H207" s="199">
        <v>326.47900000000004</v>
      </c>
      <c r="I207" s="15"/>
      <c r="J207" s="15"/>
      <c r="K207" s="15"/>
      <c r="L207" s="196"/>
      <c r="M207" s="200"/>
      <c r="N207" s="201"/>
      <c r="O207" s="201"/>
      <c r="P207" s="201"/>
      <c r="Q207" s="201"/>
      <c r="R207" s="201"/>
      <c r="S207" s="201"/>
      <c r="T207" s="202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197" t="s">
        <v>166</v>
      </c>
      <c r="AU207" s="197" t="s">
        <v>88</v>
      </c>
      <c r="AV207" s="15" t="s">
        <v>142</v>
      </c>
      <c r="AW207" s="15" t="s">
        <v>38</v>
      </c>
      <c r="AX207" s="15" t="s">
        <v>86</v>
      </c>
      <c r="AY207" s="197" t="s">
        <v>118</v>
      </c>
    </row>
    <row r="208" s="2" customFormat="1" ht="24.15" customHeight="1">
      <c r="A208" s="34"/>
      <c r="B208" s="159"/>
      <c r="C208" s="160" t="s">
        <v>278</v>
      </c>
      <c r="D208" s="160" t="s">
        <v>121</v>
      </c>
      <c r="E208" s="161" t="s">
        <v>279</v>
      </c>
      <c r="F208" s="162" t="s">
        <v>280</v>
      </c>
      <c r="G208" s="163" t="s">
        <v>171</v>
      </c>
      <c r="H208" s="164">
        <v>2.7200000000000002</v>
      </c>
      <c r="I208" s="165">
        <v>603</v>
      </c>
      <c r="J208" s="165">
        <f>ROUND(I208*H208,2)</f>
        <v>1640.1600000000001</v>
      </c>
      <c r="K208" s="162" t="s">
        <v>125</v>
      </c>
      <c r="L208" s="35"/>
      <c r="M208" s="166" t="s">
        <v>3</v>
      </c>
      <c r="N208" s="167" t="s">
        <v>49</v>
      </c>
      <c r="O208" s="168">
        <v>1.7889999999999999</v>
      </c>
      <c r="P208" s="168">
        <f>O208*H208</f>
        <v>4.8660800000000002</v>
      </c>
      <c r="Q208" s="168">
        <v>0</v>
      </c>
      <c r="R208" s="168">
        <f>Q208*H208</f>
        <v>0</v>
      </c>
      <c r="S208" s="168">
        <v>0</v>
      </c>
      <c r="T208" s="169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170" t="s">
        <v>142</v>
      </c>
      <c r="AT208" s="170" t="s">
        <v>121</v>
      </c>
      <c r="AU208" s="170" t="s">
        <v>88</v>
      </c>
      <c r="AY208" s="20" t="s">
        <v>118</v>
      </c>
      <c r="BE208" s="171">
        <f>IF(N208="základní",J208,0)</f>
        <v>1640.1600000000001</v>
      </c>
      <c r="BF208" s="171">
        <f>IF(N208="snížená",J208,0)</f>
        <v>0</v>
      </c>
      <c r="BG208" s="171">
        <f>IF(N208="zákl. přenesená",J208,0)</f>
        <v>0</v>
      </c>
      <c r="BH208" s="171">
        <f>IF(N208="sníž. přenesená",J208,0)</f>
        <v>0</v>
      </c>
      <c r="BI208" s="171">
        <f>IF(N208="nulová",J208,0)</f>
        <v>0</v>
      </c>
      <c r="BJ208" s="20" t="s">
        <v>86</v>
      </c>
      <c r="BK208" s="171">
        <f>ROUND(I208*H208,2)</f>
        <v>1640.1600000000001</v>
      </c>
      <c r="BL208" s="20" t="s">
        <v>142</v>
      </c>
      <c r="BM208" s="170" t="s">
        <v>281</v>
      </c>
    </row>
    <row r="209" s="2" customFormat="1">
      <c r="A209" s="34"/>
      <c r="B209" s="35"/>
      <c r="C209" s="34"/>
      <c r="D209" s="172" t="s">
        <v>128</v>
      </c>
      <c r="E209" s="34"/>
      <c r="F209" s="173" t="s">
        <v>282</v>
      </c>
      <c r="G209" s="34"/>
      <c r="H209" s="34"/>
      <c r="I209" s="34"/>
      <c r="J209" s="34"/>
      <c r="K209" s="34"/>
      <c r="L209" s="35"/>
      <c r="M209" s="174"/>
      <c r="N209" s="175"/>
      <c r="O209" s="67"/>
      <c r="P209" s="67"/>
      <c r="Q209" s="67"/>
      <c r="R209" s="67"/>
      <c r="S209" s="67"/>
      <c r="T209" s="68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20" t="s">
        <v>128</v>
      </c>
      <c r="AU209" s="20" t="s">
        <v>88</v>
      </c>
    </row>
    <row r="210" s="2" customFormat="1">
      <c r="A210" s="34"/>
      <c r="B210" s="35"/>
      <c r="C210" s="34"/>
      <c r="D210" s="176" t="s">
        <v>129</v>
      </c>
      <c r="E210" s="34"/>
      <c r="F210" s="177" t="s">
        <v>283</v>
      </c>
      <c r="G210" s="34"/>
      <c r="H210" s="34"/>
      <c r="I210" s="34"/>
      <c r="J210" s="34"/>
      <c r="K210" s="34"/>
      <c r="L210" s="35"/>
      <c r="M210" s="174"/>
      <c r="N210" s="175"/>
      <c r="O210" s="67"/>
      <c r="P210" s="67"/>
      <c r="Q210" s="67"/>
      <c r="R210" s="67"/>
      <c r="S210" s="67"/>
      <c r="T210" s="68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20" t="s">
        <v>129</v>
      </c>
      <c r="AU210" s="20" t="s">
        <v>88</v>
      </c>
    </row>
    <row r="211" s="13" customFormat="1">
      <c r="A211" s="13"/>
      <c r="B211" s="183"/>
      <c r="C211" s="13"/>
      <c r="D211" s="172" t="s">
        <v>166</v>
      </c>
      <c r="E211" s="184" t="s">
        <v>3</v>
      </c>
      <c r="F211" s="185" t="s">
        <v>175</v>
      </c>
      <c r="G211" s="13"/>
      <c r="H211" s="184" t="s">
        <v>3</v>
      </c>
      <c r="I211" s="13"/>
      <c r="J211" s="13"/>
      <c r="K211" s="13"/>
      <c r="L211" s="183"/>
      <c r="M211" s="186"/>
      <c r="N211" s="187"/>
      <c r="O211" s="187"/>
      <c r="P211" s="187"/>
      <c r="Q211" s="187"/>
      <c r="R211" s="187"/>
      <c r="S211" s="187"/>
      <c r="T211" s="18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4" t="s">
        <v>166</v>
      </c>
      <c r="AU211" s="184" t="s">
        <v>88</v>
      </c>
      <c r="AV211" s="13" t="s">
        <v>86</v>
      </c>
      <c r="AW211" s="13" t="s">
        <v>38</v>
      </c>
      <c r="AX211" s="13" t="s">
        <v>78</v>
      </c>
      <c r="AY211" s="184" t="s">
        <v>118</v>
      </c>
    </row>
    <row r="212" s="14" customFormat="1">
      <c r="A212" s="14"/>
      <c r="B212" s="189"/>
      <c r="C212" s="14"/>
      <c r="D212" s="172" t="s">
        <v>166</v>
      </c>
      <c r="E212" s="190" t="s">
        <v>3</v>
      </c>
      <c r="F212" s="191" t="s">
        <v>284</v>
      </c>
      <c r="G212" s="14"/>
      <c r="H212" s="192">
        <v>2.7200000000000002</v>
      </c>
      <c r="I212" s="14"/>
      <c r="J212" s="14"/>
      <c r="K212" s="14"/>
      <c r="L212" s="189"/>
      <c r="M212" s="193"/>
      <c r="N212" s="194"/>
      <c r="O212" s="194"/>
      <c r="P212" s="194"/>
      <c r="Q212" s="194"/>
      <c r="R212" s="194"/>
      <c r="S212" s="194"/>
      <c r="T212" s="19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90" t="s">
        <v>166</v>
      </c>
      <c r="AU212" s="190" t="s">
        <v>88</v>
      </c>
      <c r="AV212" s="14" t="s">
        <v>88</v>
      </c>
      <c r="AW212" s="14" t="s">
        <v>38</v>
      </c>
      <c r="AX212" s="14" t="s">
        <v>86</v>
      </c>
      <c r="AY212" s="190" t="s">
        <v>118</v>
      </c>
    </row>
    <row r="213" s="2" customFormat="1" ht="16.5" customHeight="1">
      <c r="A213" s="34"/>
      <c r="B213" s="159"/>
      <c r="C213" s="203" t="s">
        <v>285</v>
      </c>
      <c r="D213" s="203" t="s">
        <v>286</v>
      </c>
      <c r="E213" s="204" t="s">
        <v>287</v>
      </c>
      <c r="F213" s="205" t="s">
        <v>288</v>
      </c>
      <c r="G213" s="206" t="s">
        <v>255</v>
      </c>
      <c r="H213" s="207">
        <v>5.4400000000000004</v>
      </c>
      <c r="I213" s="208">
        <v>526</v>
      </c>
      <c r="J213" s="208">
        <f>ROUND(I213*H213,2)</f>
        <v>2861.4400000000001</v>
      </c>
      <c r="K213" s="205" t="s">
        <v>125</v>
      </c>
      <c r="L213" s="209"/>
      <c r="M213" s="210" t="s">
        <v>3</v>
      </c>
      <c r="N213" s="211" t="s">
        <v>49</v>
      </c>
      <c r="O213" s="168">
        <v>0</v>
      </c>
      <c r="P213" s="168">
        <f>O213*H213</f>
        <v>0</v>
      </c>
      <c r="Q213" s="168">
        <v>1</v>
      </c>
      <c r="R213" s="168">
        <f>Q213*H213</f>
        <v>5.4400000000000004</v>
      </c>
      <c r="S213" s="168">
        <v>0</v>
      </c>
      <c r="T213" s="169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170" t="s">
        <v>221</v>
      </c>
      <c r="AT213" s="170" t="s">
        <v>286</v>
      </c>
      <c r="AU213" s="170" t="s">
        <v>88</v>
      </c>
      <c r="AY213" s="20" t="s">
        <v>118</v>
      </c>
      <c r="BE213" s="171">
        <f>IF(N213="základní",J213,0)</f>
        <v>2861.4400000000001</v>
      </c>
      <c r="BF213" s="171">
        <f>IF(N213="snížená",J213,0)</f>
        <v>0</v>
      </c>
      <c r="BG213" s="171">
        <f>IF(N213="zákl. přenesená",J213,0)</f>
        <v>0</v>
      </c>
      <c r="BH213" s="171">
        <f>IF(N213="sníž. přenesená",J213,0)</f>
        <v>0</v>
      </c>
      <c r="BI213" s="171">
        <f>IF(N213="nulová",J213,0)</f>
        <v>0</v>
      </c>
      <c r="BJ213" s="20" t="s">
        <v>86</v>
      </c>
      <c r="BK213" s="171">
        <f>ROUND(I213*H213,2)</f>
        <v>2861.4400000000001</v>
      </c>
      <c r="BL213" s="20" t="s">
        <v>142</v>
      </c>
      <c r="BM213" s="170" t="s">
        <v>289</v>
      </c>
    </row>
    <row r="214" s="2" customFormat="1">
      <c r="A214" s="34"/>
      <c r="B214" s="35"/>
      <c r="C214" s="34"/>
      <c r="D214" s="172" t="s">
        <v>128</v>
      </c>
      <c r="E214" s="34"/>
      <c r="F214" s="173" t="s">
        <v>288</v>
      </c>
      <c r="G214" s="34"/>
      <c r="H214" s="34"/>
      <c r="I214" s="34"/>
      <c r="J214" s="34"/>
      <c r="K214" s="34"/>
      <c r="L214" s="35"/>
      <c r="M214" s="174"/>
      <c r="N214" s="175"/>
      <c r="O214" s="67"/>
      <c r="P214" s="67"/>
      <c r="Q214" s="67"/>
      <c r="R214" s="67"/>
      <c r="S214" s="67"/>
      <c r="T214" s="68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20" t="s">
        <v>128</v>
      </c>
      <c r="AU214" s="20" t="s">
        <v>88</v>
      </c>
    </row>
    <row r="215" s="14" customFormat="1">
      <c r="A215" s="14"/>
      <c r="B215" s="189"/>
      <c r="C215" s="14"/>
      <c r="D215" s="172" t="s">
        <v>166</v>
      </c>
      <c r="E215" s="14"/>
      <c r="F215" s="191" t="s">
        <v>290</v>
      </c>
      <c r="G215" s="14"/>
      <c r="H215" s="192">
        <v>5.4400000000000004</v>
      </c>
      <c r="I215" s="14"/>
      <c r="J215" s="14"/>
      <c r="K215" s="14"/>
      <c r="L215" s="189"/>
      <c r="M215" s="193"/>
      <c r="N215" s="194"/>
      <c r="O215" s="194"/>
      <c r="P215" s="194"/>
      <c r="Q215" s="194"/>
      <c r="R215" s="194"/>
      <c r="S215" s="194"/>
      <c r="T215" s="19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190" t="s">
        <v>166</v>
      </c>
      <c r="AU215" s="190" t="s">
        <v>88</v>
      </c>
      <c r="AV215" s="14" t="s">
        <v>88</v>
      </c>
      <c r="AW215" s="14" t="s">
        <v>4</v>
      </c>
      <c r="AX215" s="14" t="s">
        <v>86</v>
      </c>
      <c r="AY215" s="190" t="s">
        <v>118</v>
      </c>
    </row>
    <row r="216" s="2" customFormat="1" ht="24.15" customHeight="1">
      <c r="A216" s="34"/>
      <c r="B216" s="159"/>
      <c r="C216" s="160" t="s">
        <v>291</v>
      </c>
      <c r="D216" s="160" t="s">
        <v>121</v>
      </c>
      <c r="E216" s="161" t="s">
        <v>292</v>
      </c>
      <c r="F216" s="162" t="s">
        <v>293</v>
      </c>
      <c r="G216" s="163" t="s">
        <v>171</v>
      </c>
      <c r="H216" s="164">
        <v>57.545000000000002</v>
      </c>
      <c r="I216" s="165">
        <v>235</v>
      </c>
      <c r="J216" s="165">
        <f>ROUND(I216*H216,2)</f>
        <v>13523.08</v>
      </c>
      <c r="K216" s="162" t="s">
        <v>125</v>
      </c>
      <c r="L216" s="35"/>
      <c r="M216" s="166" t="s">
        <v>3</v>
      </c>
      <c r="N216" s="167" t="s">
        <v>49</v>
      </c>
      <c r="O216" s="168">
        <v>0.435</v>
      </c>
      <c r="P216" s="168">
        <f>O216*H216</f>
        <v>25.032074999999999</v>
      </c>
      <c r="Q216" s="168">
        <v>0</v>
      </c>
      <c r="R216" s="168">
        <f>Q216*H216</f>
        <v>0</v>
      </c>
      <c r="S216" s="168">
        <v>0</v>
      </c>
      <c r="T216" s="169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170" t="s">
        <v>142</v>
      </c>
      <c r="AT216" s="170" t="s">
        <v>121</v>
      </c>
      <c r="AU216" s="170" t="s">
        <v>88</v>
      </c>
      <c r="AY216" s="20" t="s">
        <v>118</v>
      </c>
      <c r="BE216" s="171">
        <f>IF(N216="základní",J216,0)</f>
        <v>13523.08</v>
      </c>
      <c r="BF216" s="171">
        <f>IF(N216="snížená",J216,0)</f>
        <v>0</v>
      </c>
      <c r="BG216" s="171">
        <f>IF(N216="zákl. přenesená",J216,0)</f>
        <v>0</v>
      </c>
      <c r="BH216" s="171">
        <f>IF(N216="sníž. přenesená",J216,0)</f>
        <v>0</v>
      </c>
      <c r="BI216" s="171">
        <f>IF(N216="nulová",J216,0)</f>
        <v>0</v>
      </c>
      <c r="BJ216" s="20" t="s">
        <v>86</v>
      </c>
      <c r="BK216" s="171">
        <f>ROUND(I216*H216,2)</f>
        <v>13523.08</v>
      </c>
      <c r="BL216" s="20" t="s">
        <v>142</v>
      </c>
      <c r="BM216" s="170" t="s">
        <v>294</v>
      </c>
    </row>
    <row r="217" s="2" customFormat="1">
      <c r="A217" s="34"/>
      <c r="B217" s="35"/>
      <c r="C217" s="34"/>
      <c r="D217" s="172" t="s">
        <v>128</v>
      </c>
      <c r="E217" s="34"/>
      <c r="F217" s="173" t="s">
        <v>295</v>
      </c>
      <c r="G217" s="34"/>
      <c r="H217" s="34"/>
      <c r="I217" s="34"/>
      <c r="J217" s="34"/>
      <c r="K217" s="34"/>
      <c r="L217" s="35"/>
      <c r="M217" s="174"/>
      <c r="N217" s="175"/>
      <c r="O217" s="67"/>
      <c r="P217" s="67"/>
      <c r="Q217" s="67"/>
      <c r="R217" s="67"/>
      <c r="S217" s="67"/>
      <c r="T217" s="68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20" t="s">
        <v>128</v>
      </c>
      <c r="AU217" s="20" t="s">
        <v>88</v>
      </c>
    </row>
    <row r="218" s="2" customFormat="1">
      <c r="A218" s="34"/>
      <c r="B218" s="35"/>
      <c r="C218" s="34"/>
      <c r="D218" s="176" t="s">
        <v>129</v>
      </c>
      <c r="E218" s="34"/>
      <c r="F218" s="177" t="s">
        <v>296</v>
      </c>
      <c r="G218" s="34"/>
      <c r="H218" s="34"/>
      <c r="I218" s="34"/>
      <c r="J218" s="34"/>
      <c r="K218" s="34"/>
      <c r="L218" s="35"/>
      <c r="M218" s="174"/>
      <c r="N218" s="175"/>
      <c r="O218" s="67"/>
      <c r="P218" s="67"/>
      <c r="Q218" s="67"/>
      <c r="R218" s="67"/>
      <c r="S218" s="67"/>
      <c r="T218" s="68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20" t="s">
        <v>129</v>
      </c>
      <c r="AU218" s="20" t="s">
        <v>88</v>
      </c>
    </row>
    <row r="219" s="13" customFormat="1">
      <c r="A219" s="13"/>
      <c r="B219" s="183"/>
      <c r="C219" s="13"/>
      <c r="D219" s="172" t="s">
        <v>166</v>
      </c>
      <c r="E219" s="184" t="s">
        <v>3</v>
      </c>
      <c r="F219" s="185" t="s">
        <v>167</v>
      </c>
      <c r="G219" s="13"/>
      <c r="H219" s="184" t="s">
        <v>3</v>
      </c>
      <c r="I219" s="13"/>
      <c r="J219" s="13"/>
      <c r="K219" s="13"/>
      <c r="L219" s="183"/>
      <c r="M219" s="186"/>
      <c r="N219" s="187"/>
      <c r="O219" s="187"/>
      <c r="P219" s="187"/>
      <c r="Q219" s="187"/>
      <c r="R219" s="187"/>
      <c r="S219" s="187"/>
      <c r="T219" s="18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184" t="s">
        <v>166</v>
      </c>
      <c r="AU219" s="184" t="s">
        <v>88</v>
      </c>
      <c r="AV219" s="13" t="s">
        <v>86</v>
      </c>
      <c r="AW219" s="13" t="s">
        <v>38</v>
      </c>
      <c r="AX219" s="13" t="s">
        <v>78</v>
      </c>
      <c r="AY219" s="184" t="s">
        <v>118</v>
      </c>
    </row>
    <row r="220" s="14" customFormat="1">
      <c r="A220" s="14"/>
      <c r="B220" s="189"/>
      <c r="C220" s="14"/>
      <c r="D220" s="172" t="s">
        <v>166</v>
      </c>
      <c r="E220" s="190" t="s">
        <v>3</v>
      </c>
      <c r="F220" s="191" t="s">
        <v>297</v>
      </c>
      <c r="G220" s="14"/>
      <c r="H220" s="192">
        <v>94.656000000000006</v>
      </c>
      <c r="I220" s="14"/>
      <c r="J220" s="14"/>
      <c r="K220" s="14"/>
      <c r="L220" s="189"/>
      <c r="M220" s="193"/>
      <c r="N220" s="194"/>
      <c r="O220" s="194"/>
      <c r="P220" s="194"/>
      <c r="Q220" s="194"/>
      <c r="R220" s="194"/>
      <c r="S220" s="194"/>
      <c r="T220" s="195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190" t="s">
        <v>166</v>
      </c>
      <c r="AU220" s="190" t="s">
        <v>88</v>
      </c>
      <c r="AV220" s="14" t="s">
        <v>88</v>
      </c>
      <c r="AW220" s="14" t="s">
        <v>38</v>
      </c>
      <c r="AX220" s="14" t="s">
        <v>78</v>
      </c>
      <c r="AY220" s="190" t="s">
        <v>118</v>
      </c>
    </row>
    <row r="221" s="13" customFormat="1">
      <c r="A221" s="13"/>
      <c r="B221" s="183"/>
      <c r="C221" s="13"/>
      <c r="D221" s="172" t="s">
        <v>166</v>
      </c>
      <c r="E221" s="184" t="s">
        <v>3</v>
      </c>
      <c r="F221" s="185" t="s">
        <v>175</v>
      </c>
      <c r="G221" s="13"/>
      <c r="H221" s="184" t="s">
        <v>3</v>
      </c>
      <c r="I221" s="13"/>
      <c r="J221" s="13"/>
      <c r="K221" s="13"/>
      <c r="L221" s="183"/>
      <c r="M221" s="186"/>
      <c r="N221" s="187"/>
      <c r="O221" s="187"/>
      <c r="P221" s="187"/>
      <c r="Q221" s="187"/>
      <c r="R221" s="187"/>
      <c r="S221" s="187"/>
      <c r="T221" s="188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4" t="s">
        <v>166</v>
      </c>
      <c r="AU221" s="184" t="s">
        <v>88</v>
      </c>
      <c r="AV221" s="13" t="s">
        <v>86</v>
      </c>
      <c r="AW221" s="13" t="s">
        <v>38</v>
      </c>
      <c r="AX221" s="13" t="s">
        <v>78</v>
      </c>
      <c r="AY221" s="184" t="s">
        <v>118</v>
      </c>
    </row>
    <row r="222" s="14" customFormat="1">
      <c r="A222" s="14"/>
      <c r="B222" s="189"/>
      <c r="C222" s="14"/>
      <c r="D222" s="172" t="s">
        <v>166</v>
      </c>
      <c r="E222" s="190" t="s">
        <v>3</v>
      </c>
      <c r="F222" s="191" t="s">
        <v>298</v>
      </c>
      <c r="G222" s="14"/>
      <c r="H222" s="192">
        <v>-2.7200000000000002</v>
      </c>
      <c r="I222" s="14"/>
      <c r="J222" s="14"/>
      <c r="K222" s="14"/>
      <c r="L222" s="189"/>
      <c r="M222" s="193"/>
      <c r="N222" s="194"/>
      <c r="O222" s="194"/>
      <c r="P222" s="194"/>
      <c r="Q222" s="194"/>
      <c r="R222" s="194"/>
      <c r="S222" s="194"/>
      <c r="T222" s="19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190" t="s">
        <v>166</v>
      </c>
      <c r="AU222" s="190" t="s">
        <v>88</v>
      </c>
      <c r="AV222" s="14" t="s">
        <v>88</v>
      </c>
      <c r="AW222" s="14" t="s">
        <v>38</v>
      </c>
      <c r="AX222" s="14" t="s">
        <v>78</v>
      </c>
      <c r="AY222" s="190" t="s">
        <v>118</v>
      </c>
    </row>
    <row r="223" s="13" customFormat="1">
      <c r="A223" s="13"/>
      <c r="B223" s="183"/>
      <c r="C223" s="13"/>
      <c r="D223" s="172" t="s">
        <v>166</v>
      </c>
      <c r="E223" s="184" t="s">
        <v>3</v>
      </c>
      <c r="F223" s="185" t="s">
        <v>201</v>
      </c>
      <c r="G223" s="13"/>
      <c r="H223" s="184" t="s">
        <v>3</v>
      </c>
      <c r="I223" s="13"/>
      <c r="J223" s="13"/>
      <c r="K223" s="13"/>
      <c r="L223" s="183"/>
      <c r="M223" s="186"/>
      <c r="N223" s="187"/>
      <c r="O223" s="187"/>
      <c r="P223" s="187"/>
      <c r="Q223" s="187"/>
      <c r="R223" s="187"/>
      <c r="S223" s="187"/>
      <c r="T223" s="188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184" t="s">
        <v>166</v>
      </c>
      <c r="AU223" s="184" t="s">
        <v>88</v>
      </c>
      <c r="AV223" s="13" t="s">
        <v>86</v>
      </c>
      <c r="AW223" s="13" t="s">
        <v>38</v>
      </c>
      <c r="AX223" s="13" t="s">
        <v>78</v>
      </c>
      <c r="AY223" s="184" t="s">
        <v>118</v>
      </c>
    </row>
    <row r="224" s="14" customFormat="1">
      <c r="A224" s="14"/>
      <c r="B224" s="189"/>
      <c r="C224" s="14"/>
      <c r="D224" s="172" t="s">
        <v>166</v>
      </c>
      <c r="E224" s="190" t="s">
        <v>3</v>
      </c>
      <c r="F224" s="191" t="s">
        <v>299</v>
      </c>
      <c r="G224" s="14"/>
      <c r="H224" s="192">
        <v>-13.6</v>
      </c>
      <c r="I224" s="14"/>
      <c r="J224" s="14"/>
      <c r="K224" s="14"/>
      <c r="L224" s="189"/>
      <c r="M224" s="193"/>
      <c r="N224" s="194"/>
      <c r="O224" s="194"/>
      <c r="P224" s="194"/>
      <c r="Q224" s="194"/>
      <c r="R224" s="194"/>
      <c r="S224" s="194"/>
      <c r="T224" s="195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190" t="s">
        <v>166</v>
      </c>
      <c r="AU224" s="190" t="s">
        <v>88</v>
      </c>
      <c r="AV224" s="14" t="s">
        <v>88</v>
      </c>
      <c r="AW224" s="14" t="s">
        <v>38</v>
      </c>
      <c r="AX224" s="14" t="s">
        <v>78</v>
      </c>
      <c r="AY224" s="190" t="s">
        <v>118</v>
      </c>
    </row>
    <row r="225" s="14" customFormat="1">
      <c r="A225" s="14"/>
      <c r="B225" s="189"/>
      <c r="C225" s="14"/>
      <c r="D225" s="172" t="s">
        <v>166</v>
      </c>
      <c r="E225" s="190" t="s">
        <v>3</v>
      </c>
      <c r="F225" s="191" t="s">
        <v>300</v>
      </c>
      <c r="G225" s="14"/>
      <c r="H225" s="192">
        <v>-8.5510000000000002</v>
      </c>
      <c r="I225" s="14"/>
      <c r="J225" s="14"/>
      <c r="K225" s="14"/>
      <c r="L225" s="189"/>
      <c r="M225" s="193"/>
      <c r="N225" s="194"/>
      <c r="O225" s="194"/>
      <c r="P225" s="194"/>
      <c r="Q225" s="194"/>
      <c r="R225" s="194"/>
      <c r="S225" s="194"/>
      <c r="T225" s="19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190" t="s">
        <v>166</v>
      </c>
      <c r="AU225" s="190" t="s">
        <v>88</v>
      </c>
      <c r="AV225" s="14" t="s">
        <v>88</v>
      </c>
      <c r="AW225" s="14" t="s">
        <v>38</v>
      </c>
      <c r="AX225" s="14" t="s">
        <v>78</v>
      </c>
      <c r="AY225" s="190" t="s">
        <v>118</v>
      </c>
    </row>
    <row r="226" s="14" customFormat="1">
      <c r="A226" s="14"/>
      <c r="B226" s="189"/>
      <c r="C226" s="14"/>
      <c r="D226" s="172" t="s">
        <v>166</v>
      </c>
      <c r="E226" s="190" t="s">
        <v>3</v>
      </c>
      <c r="F226" s="191" t="s">
        <v>301</v>
      </c>
      <c r="G226" s="14"/>
      <c r="H226" s="192">
        <v>-12.24</v>
      </c>
      <c r="I226" s="14"/>
      <c r="J226" s="14"/>
      <c r="K226" s="14"/>
      <c r="L226" s="189"/>
      <c r="M226" s="193"/>
      <c r="N226" s="194"/>
      <c r="O226" s="194"/>
      <c r="P226" s="194"/>
      <c r="Q226" s="194"/>
      <c r="R226" s="194"/>
      <c r="S226" s="194"/>
      <c r="T226" s="19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190" t="s">
        <v>166</v>
      </c>
      <c r="AU226" s="190" t="s">
        <v>88</v>
      </c>
      <c r="AV226" s="14" t="s">
        <v>88</v>
      </c>
      <c r="AW226" s="14" t="s">
        <v>38</v>
      </c>
      <c r="AX226" s="14" t="s">
        <v>78</v>
      </c>
      <c r="AY226" s="190" t="s">
        <v>118</v>
      </c>
    </row>
    <row r="227" s="15" customFormat="1">
      <c r="A227" s="15"/>
      <c r="B227" s="196"/>
      <c r="C227" s="15"/>
      <c r="D227" s="172" t="s">
        <v>166</v>
      </c>
      <c r="E227" s="197" t="s">
        <v>3</v>
      </c>
      <c r="F227" s="198" t="s">
        <v>179</v>
      </c>
      <c r="G227" s="15"/>
      <c r="H227" s="199">
        <v>57.545000000000009</v>
      </c>
      <c r="I227" s="15"/>
      <c r="J227" s="15"/>
      <c r="K227" s="15"/>
      <c r="L227" s="196"/>
      <c r="M227" s="200"/>
      <c r="N227" s="201"/>
      <c r="O227" s="201"/>
      <c r="P227" s="201"/>
      <c r="Q227" s="201"/>
      <c r="R227" s="201"/>
      <c r="S227" s="201"/>
      <c r="T227" s="202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197" t="s">
        <v>166</v>
      </c>
      <c r="AU227" s="197" t="s">
        <v>88</v>
      </c>
      <c r="AV227" s="15" t="s">
        <v>142</v>
      </c>
      <c r="AW227" s="15" t="s">
        <v>38</v>
      </c>
      <c r="AX227" s="15" t="s">
        <v>86</v>
      </c>
      <c r="AY227" s="197" t="s">
        <v>118</v>
      </c>
    </row>
    <row r="228" s="2" customFormat="1" ht="16.5" customHeight="1">
      <c r="A228" s="34"/>
      <c r="B228" s="159"/>
      <c r="C228" s="203" t="s">
        <v>302</v>
      </c>
      <c r="D228" s="203" t="s">
        <v>286</v>
      </c>
      <c r="E228" s="204" t="s">
        <v>287</v>
      </c>
      <c r="F228" s="205" t="s">
        <v>288</v>
      </c>
      <c r="G228" s="206" t="s">
        <v>255</v>
      </c>
      <c r="H228" s="207">
        <v>115.09</v>
      </c>
      <c r="I228" s="208">
        <v>526</v>
      </c>
      <c r="J228" s="208">
        <f>ROUND(I228*H228,2)</f>
        <v>60537.339999999997</v>
      </c>
      <c r="K228" s="205" t="s">
        <v>125</v>
      </c>
      <c r="L228" s="209"/>
      <c r="M228" s="210" t="s">
        <v>3</v>
      </c>
      <c r="N228" s="211" t="s">
        <v>49</v>
      </c>
      <c r="O228" s="168">
        <v>0</v>
      </c>
      <c r="P228" s="168">
        <f>O228*H228</f>
        <v>0</v>
      </c>
      <c r="Q228" s="168">
        <v>1</v>
      </c>
      <c r="R228" s="168">
        <f>Q228*H228</f>
        <v>115.09</v>
      </c>
      <c r="S228" s="168">
        <v>0</v>
      </c>
      <c r="T228" s="169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170" t="s">
        <v>221</v>
      </c>
      <c r="AT228" s="170" t="s">
        <v>286</v>
      </c>
      <c r="AU228" s="170" t="s">
        <v>88</v>
      </c>
      <c r="AY228" s="20" t="s">
        <v>118</v>
      </c>
      <c r="BE228" s="171">
        <f>IF(N228="základní",J228,0)</f>
        <v>60537.339999999997</v>
      </c>
      <c r="BF228" s="171">
        <f>IF(N228="snížená",J228,0)</f>
        <v>0</v>
      </c>
      <c r="BG228" s="171">
        <f>IF(N228="zákl. přenesená",J228,0)</f>
        <v>0</v>
      </c>
      <c r="BH228" s="171">
        <f>IF(N228="sníž. přenesená",J228,0)</f>
        <v>0</v>
      </c>
      <c r="BI228" s="171">
        <f>IF(N228="nulová",J228,0)</f>
        <v>0</v>
      </c>
      <c r="BJ228" s="20" t="s">
        <v>86</v>
      </c>
      <c r="BK228" s="171">
        <f>ROUND(I228*H228,2)</f>
        <v>60537.339999999997</v>
      </c>
      <c r="BL228" s="20" t="s">
        <v>142</v>
      </c>
      <c r="BM228" s="170" t="s">
        <v>303</v>
      </c>
    </row>
    <row r="229" s="2" customFormat="1">
      <c r="A229" s="34"/>
      <c r="B229" s="35"/>
      <c r="C229" s="34"/>
      <c r="D229" s="172" t="s">
        <v>128</v>
      </c>
      <c r="E229" s="34"/>
      <c r="F229" s="173" t="s">
        <v>288</v>
      </c>
      <c r="G229" s="34"/>
      <c r="H229" s="34"/>
      <c r="I229" s="34"/>
      <c r="J229" s="34"/>
      <c r="K229" s="34"/>
      <c r="L229" s="35"/>
      <c r="M229" s="174"/>
      <c r="N229" s="175"/>
      <c r="O229" s="67"/>
      <c r="P229" s="67"/>
      <c r="Q229" s="67"/>
      <c r="R229" s="67"/>
      <c r="S229" s="67"/>
      <c r="T229" s="68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20" t="s">
        <v>128</v>
      </c>
      <c r="AU229" s="20" t="s">
        <v>88</v>
      </c>
    </row>
    <row r="230" s="14" customFormat="1">
      <c r="A230" s="14"/>
      <c r="B230" s="189"/>
      <c r="C230" s="14"/>
      <c r="D230" s="172" t="s">
        <v>166</v>
      </c>
      <c r="E230" s="14"/>
      <c r="F230" s="191" t="s">
        <v>304</v>
      </c>
      <c r="G230" s="14"/>
      <c r="H230" s="192">
        <v>115.09</v>
      </c>
      <c r="I230" s="14"/>
      <c r="J230" s="14"/>
      <c r="K230" s="14"/>
      <c r="L230" s="189"/>
      <c r="M230" s="193"/>
      <c r="N230" s="194"/>
      <c r="O230" s="194"/>
      <c r="P230" s="194"/>
      <c r="Q230" s="194"/>
      <c r="R230" s="194"/>
      <c r="S230" s="194"/>
      <c r="T230" s="195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190" t="s">
        <v>166</v>
      </c>
      <c r="AU230" s="190" t="s">
        <v>88</v>
      </c>
      <c r="AV230" s="14" t="s">
        <v>88</v>
      </c>
      <c r="AW230" s="14" t="s">
        <v>4</v>
      </c>
      <c r="AX230" s="14" t="s">
        <v>86</v>
      </c>
      <c r="AY230" s="190" t="s">
        <v>118</v>
      </c>
    </row>
    <row r="231" s="2" customFormat="1" ht="24.15" customHeight="1">
      <c r="A231" s="34"/>
      <c r="B231" s="159"/>
      <c r="C231" s="160" t="s">
        <v>305</v>
      </c>
      <c r="D231" s="160" t="s">
        <v>121</v>
      </c>
      <c r="E231" s="161" t="s">
        <v>306</v>
      </c>
      <c r="F231" s="162" t="s">
        <v>307</v>
      </c>
      <c r="G231" s="163" t="s">
        <v>162</v>
      </c>
      <c r="H231" s="164">
        <v>540.79999999999995</v>
      </c>
      <c r="I231" s="165">
        <v>93.799999999999997</v>
      </c>
      <c r="J231" s="165">
        <f>ROUND(I231*H231,2)</f>
        <v>50727.040000000001</v>
      </c>
      <c r="K231" s="162" t="s">
        <v>125</v>
      </c>
      <c r="L231" s="35"/>
      <c r="M231" s="166" t="s">
        <v>3</v>
      </c>
      <c r="N231" s="167" t="s">
        <v>49</v>
      </c>
      <c r="O231" s="168">
        <v>0.21199999999999999</v>
      </c>
      <c r="P231" s="168">
        <f>O231*H231</f>
        <v>114.64959999999999</v>
      </c>
      <c r="Q231" s="168">
        <v>8.0000000000000007E-05</v>
      </c>
      <c r="R231" s="168">
        <f>Q231*H231</f>
        <v>0.043263999999999997</v>
      </c>
      <c r="S231" s="168">
        <v>0</v>
      </c>
      <c r="T231" s="169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170" t="s">
        <v>142</v>
      </c>
      <c r="AT231" s="170" t="s">
        <v>121</v>
      </c>
      <c r="AU231" s="170" t="s">
        <v>88</v>
      </c>
      <c r="AY231" s="20" t="s">
        <v>118</v>
      </c>
      <c r="BE231" s="171">
        <f>IF(N231="základní",J231,0)</f>
        <v>50727.040000000001</v>
      </c>
      <c r="BF231" s="171">
        <f>IF(N231="snížená",J231,0)</f>
        <v>0</v>
      </c>
      <c r="BG231" s="171">
        <f>IF(N231="zákl. přenesená",J231,0)</f>
        <v>0</v>
      </c>
      <c r="BH231" s="171">
        <f>IF(N231="sníž. přenesená",J231,0)</f>
        <v>0</v>
      </c>
      <c r="BI231" s="171">
        <f>IF(N231="nulová",J231,0)</f>
        <v>0</v>
      </c>
      <c r="BJ231" s="20" t="s">
        <v>86</v>
      </c>
      <c r="BK231" s="171">
        <f>ROUND(I231*H231,2)</f>
        <v>50727.040000000001</v>
      </c>
      <c r="BL231" s="20" t="s">
        <v>142</v>
      </c>
      <c r="BM231" s="170" t="s">
        <v>308</v>
      </c>
    </row>
    <row r="232" s="2" customFormat="1">
      <c r="A232" s="34"/>
      <c r="B232" s="35"/>
      <c r="C232" s="34"/>
      <c r="D232" s="172" t="s">
        <v>128</v>
      </c>
      <c r="E232" s="34"/>
      <c r="F232" s="173" t="s">
        <v>309</v>
      </c>
      <c r="G232" s="34"/>
      <c r="H232" s="34"/>
      <c r="I232" s="34"/>
      <c r="J232" s="34"/>
      <c r="K232" s="34"/>
      <c r="L232" s="35"/>
      <c r="M232" s="174"/>
      <c r="N232" s="175"/>
      <c r="O232" s="67"/>
      <c r="P232" s="67"/>
      <c r="Q232" s="67"/>
      <c r="R232" s="67"/>
      <c r="S232" s="67"/>
      <c r="T232" s="68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20" t="s">
        <v>128</v>
      </c>
      <c r="AU232" s="20" t="s">
        <v>88</v>
      </c>
    </row>
    <row r="233" s="2" customFormat="1">
      <c r="A233" s="34"/>
      <c r="B233" s="35"/>
      <c r="C233" s="34"/>
      <c r="D233" s="176" t="s">
        <v>129</v>
      </c>
      <c r="E233" s="34"/>
      <c r="F233" s="177" t="s">
        <v>310</v>
      </c>
      <c r="G233" s="34"/>
      <c r="H233" s="34"/>
      <c r="I233" s="34"/>
      <c r="J233" s="34"/>
      <c r="K233" s="34"/>
      <c r="L233" s="35"/>
      <c r="M233" s="174"/>
      <c r="N233" s="175"/>
      <c r="O233" s="67"/>
      <c r="P233" s="67"/>
      <c r="Q233" s="67"/>
      <c r="R233" s="67"/>
      <c r="S233" s="67"/>
      <c r="T233" s="68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20" t="s">
        <v>129</v>
      </c>
      <c r="AU233" s="20" t="s">
        <v>88</v>
      </c>
    </row>
    <row r="234" s="13" customFormat="1">
      <c r="A234" s="13"/>
      <c r="B234" s="183"/>
      <c r="C234" s="13"/>
      <c r="D234" s="172" t="s">
        <v>166</v>
      </c>
      <c r="E234" s="184" t="s">
        <v>3</v>
      </c>
      <c r="F234" s="185" t="s">
        <v>167</v>
      </c>
      <c r="G234" s="13"/>
      <c r="H234" s="184" t="s">
        <v>3</v>
      </c>
      <c r="I234" s="13"/>
      <c r="J234" s="13"/>
      <c r="K234" s="13"/>
      <c r="L234" s="183"/>
      <c r="M234" s="186"/>
      <c r="N234" s="187"/>
      <c r="O234" s="187"/>
      <c r="P234" s="187"/>
      <c r="Q234" s="187"/>
      <c r="R234" s="187"/>
      <c r="S234" s="187"/>
      <c r="T234" s="18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184" t="s">
        <v>166</v>
      </c>
      <c r="AU234" s="184" t="s">
        <v>88</v>
      </c>
      <c r="AV234" s="13" t="s">
        <v>86</v>
      </c>
      <c r="AW234" s="13" t="s">
        <v>38</v>
      </c>
      <c r="AX234" s="13" t="s">
        <v>78</v>
      </c>
      <c r="AY234" s="184" t="s">
        <v>118</v>
      </c>
    </row>
    <row r="235" s="14" customFormat="1">
      <c r="A235" s="14"/>
      <c r="B235" s="189"/>
      <c r="C235" s="14"/>
      <c r="D235" s="172" t="s">
        <v>166</v>
      </c>
      <c r="E235" s="190" t="s">
        <v>3</v>
      </c>
      <c r="F235" s="191" t="s">
        <v>168</v>
      </c>
      <c r="G235" s="14"/>
      <c r="H235" s="192">
        <v>540.79999999999995</v>
      </c>
      <c r="I235" s="14"/>
      <c r="J235" s="14"/>
      <c r="K235" s="14"/>
      <c r="L235" s="189"/>
      <c r="M235" s="193"/>
      <c r="N235" s="194"/>
      <c r="O235" s="194"/>
      <c r="P235" s="194"/>
      <c r="Q235" s="194"/>
      <c r="R235" s="194"/>
      <c r="S235" s="194"/>
      <c r="T235" s="19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190" t="s">
        <v>166</v>
      </c>
      <c r="AU235" s="190" t="s">
        <v>88</v>
      </c>
      <c r="AV235" s="14" t="s">
        <v>88</v>
      </c>
      <c r="AW235" s="14" t="s">
        <v>38</v>
      </c>
      <c r="AX235" s="14" t="s">
        <v>86</v>
      </c>
      <c r="AY235" s="190" t="s">
        <v>118</v>
      </c>
    </row>
    <row r="236" s="2" customFormat="1" ht="16.5" customHeight="1">
      <c r="A236" s="34"/>
      <c r="B236" s="159"/>
      <c r="C236" s="203" t="s">
        <v>311</v>
      </c>
      <c r="D236" s="203" t="s">
        <v>286</v>
      </c>
      <c r="E236" s="204" t="s">
        <v>312</v>
      </c>
      <c r="F236" s="205" t="s">
        <v>313</v>
      </c>
      <c r="G236" s="206" t="s">
        <v>162</v>
      </c>
      <c r="H236" s="207">
        <v>567.84000000000003</v>
      </c>
      <c r="I236" s="208">
        <v>156</v>
      </c>
      <c r="J236" s="208">
        <f>ROUND(I236*H236,2)</f>
        <v>88583.039999999994</v>
      </c>
      <c r="K236" s="205" t="s">
        <v>125</v>
      </c>
      <c r="L236" s="209"/>
      <c r="M236" s="210" t="s">
        <v>3</v>
      </c>
      <c r="N236" s="211" t="s">
        <v>49</v>
      </c>
      <c r="O236" s="168">
        <v>0</v>
      </c>
      <c r="P236" s="168">
        <f>O236*H236</f>
        <v>0</v>
      </c>
      <c r="Q236" s="168">
        <v>0.02</v>
      </c>
      <c r="R236" s="168">
        <f>Q236*H236</f>
        <v>11.356800000000002</v>
      </c>
      <c r="S236" s="168">
        <v>0</v>
      </c>
      <c r="T236" s="169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170" t="s">
        <v>221</v>
      </c>
      <c r="AT236" s="170" t="s">
        <v>286</v>
      </c>
      <c r="AU236" s="170" t="s">
        <v>88</v>
      </c>
      <c r="AY236" s="20" t="s">
        <v>118</v>
      </c>
      <c r="BE236" s="171">
        <f>IF(N236="základní",J236,0)</f>
        <v>88583.039999999994</v>
      </c>
      <c r="BF236" s="171">
        <f>IF(N236="snížená",J236,0)</f>
        <v>0</v>
      </c>
      <c r="BG236" s="171">
        <f>IF(N236="zákl. přenesená",J236,0)</f>
        <v>0</v>
      </c>
      <c r="BH236" s="171">
        <f>IF(N236="sníž. přenesená",J236,0)</f>
        <v>0</v>
      </c>
      <c r="BI236" s="171">
        <f>IF(N236="nulová",J236,0)</f>
        <v>0</v>
      </c>
      <c r="BJ236" s="20" t="s">
        <v>86</v>
      </c>
      <c r="BK236" s="171">
        <f>ROUND(I236*H236,2)</f>
        <v>88583.039999999994</v>
      </c>
      <c r="BL236" s="20" t="s">
        <v>142</v>
      </c>
      <c r="BM236" s="170" t="s">
        <v>314</v>
      </c>
    </row>
    <row r="237" s="2" customFormat="1">
      <c r="A237" s="34"/>
      <c r="B237" s="35"/>
      <c r="C237" s="34"/>
      <c r="D237" s="172" t="s">
        <v>128</v>
      </c>
      <c r="E237" s="34"/>
      <c r="F237" s="173" t="s">
        <v>313</v>
      </c>
      <c r="G237" s="34"/>
      <c r="H237" s="34"/>
      <c r="I237" s="34"/>
      <c r="J237" s="34"/>
      <c r="K237" s="34"/>
      <c r="L237" s="35"/>
      <c r="M237" s="174"/>
      <c r="N237" s="175"/>
      <c r="O237" s="67"/>
      <c r="P237" s="67"/>
      <c r="Q237" s="67"/>
      <c r="R237" s="67"/>
      <c r="S237" s="67"/>
      <c r="T237" s="68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20" t="s">
        <v>128</v>
      </c>
      <c r="AU237" s="20" t="s">
        <v>88</v>
      </c>
    </row>
    <row r="238" s="14" customFormat="1">
      <c r="A238" s="14"/>
      <c r="B238" s="189"/>
      <c r="C238" s="14"/>
      <c r="D238" s="172" t="s">
        <v>166</v>
      </c>
      <c r="E238" s="14"/>
      <c r="F238" s="191" t="s">
        <v>315</v>
      </c>
      <c r="G238" s="14"/>
      <c r="H238" s="192">
        <v>567.84000000000003</v>
      </c>
      <c r="I238" s="14"/>
      <c r="J238" s="14"/>
      <c r="K238" s="14"/>
      <c r="L238" s="189"/>
      <c r="M238" s="193"/>
      <c r="N238" s="194"/>
      <c r="O238" s="194"/>
      <c r="P238" s="194"/>
      <c r="Q238" s="194"/>
      <c r="R238" s="194"/>
      <c r="S238" s="194"/>
      <c r="T238" s="195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190" t="s">
        <v>166</v>
      </c>
      <c r="AU238" s="190" t="s">
        <v>88</v>
      </c>
      <c r="AV238" s="14" t="s">
        <v>88</v>
      </c>
      <c r="AW238" s="14" t="s">
        <v>4</v>
      </c>
      <c r="AX238" s="14" t="s">
        <v>86</v>
      </c>
      <c r="AY238" s="190" t="s">
        <v>118</v>
      </c>
    </row>
    <row r="239" s="12" customFormat="1" ht="22.8" customHeight="1">
      <c r="A239" s="12"/>
      <c r="B239" s="147"/>
      <c r="C239" s="12"/>
      <c r="D239" s="148" t="s">
        <v>77</v>
      </c>
      <c r="E239" s="157" t="s">
        <v>142</v>
      </c>
      <c r="F239" s="157" t="s">
        <v>316</v>
      </c>
      <c r="G239" s="12"/>
      <c r="H239" s="12"/>
      <c r="I239" s="12"/>
      <c r="J239" s="158">
        <f>BK239</f>
        <v>24685</v>
      </c>
      <c r="K239" s="12"/>
      <c r="L239" s="147"/>
      <c r="M239" s="151"/>
      <c r="N239" s="152"/>
      <c r="O239" s="152"/>
      <c r="P239" s="153">
        <f>SUM(P240:P249)</f>
        <v>26.008116000000001</v>
      </c>
      <c r="Q239" s="152"/>
      <c r="R239" s="153">
        <f>SUM(R240:R249)</f>
        <v>0</v>
      </c>
      <c r="S239" s="152"/>
      <c r="T239" s="154">
        <f>SUM(T240:T249)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148" t="s">
        <v>86</v>
      </c>
      <c r="AT239" s="155" t="s">
        <v>77</v>
      </c>
      <c r="AU239" s="155" t="s">
        <v>86</v>
      </c>
      <c r="AY239" s="148" t="s">
        <v>118</v>
      </c>
      <c r="BK239" s="156">
        <f>SUM(BK240:BK249)</f>
        <v>24685</v>
      </c>
    </row>
    <row r="240" s="2" customFormat="1" ht="16.5" customHeight="1">
      <c r="A240" s="34"/>
      <c r="B240" s="159"/>
      <c r="C240" s="160" t="s">
        <v>8</v>
      </c>
      <c r="D240" s="160" t="s">
        <v>121</v>
      </c>
      <c r="E240" s="161" t="s">
        <v>317</v>
      </c>
      <c r="F240" s="162" t="s">
        <v>318</v>
      </c>
      <c r="G240" s="163" t="s">
        <v>171</v>
      </c>
      <c r="H240" s="164">
        <v>19.748000000000001</v>
      </c>
      <c r="I240" s="165">
        <v>1250</v>
      </c>
      <c r="J240" s="165">
        <f>ROUND(I240*H240,2)</f>
        <v>24685</v>
      </c>
      <c r="K240" s="162" t="s">
        <v>125</v>
      </c>
      <c r="L240" s="35"/>
      <c r="M240" s="166" t="s">
        <v>3</v>
      </c>
      <c r="N240" s="167" t="s">
        <v>49</v>
      </c>
      <c r="O240" s="168">
        <v>1.317</v>
      </c>
      <c r="P240" s="168">
        <f>O240*H240</f>
        <v>26.008116000000001</v>
      </c>
      <c r="Q240" s="168">
        <v>0</v>
      </c>
      <c r="R240" s="168">
        <f>Q240*H240</f>
        <v>0</v>
      </c>
      <c r="S240" s="168">
        <v>0</v>
      </c>
      <c r="T240" s="169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170" t="s">
        <v>142</v>
      </c>
      <c r="AT240" s="170" t="s">
        <v>121</v>
      </c>
      <c r="AU240" s="170" t="s">
        <v>88</v>
      </c>
      <c r="AY240" s="20" t="s">
        <v>118</v>
      </c>
      <c r="BE240" s="171">
        <f>IF(N240="základní",J240,0)</f>
        <v>24685</v>
      </c>
      <c r="BF240" s="171">
        <f>IF(N240="snížená",J240,0)</f>
        <v>0</v>
      </c>
      <c r="BG240" s="171">
        <f>IF(N240="zákl. přenesená",J240,0)</f>
        <v>0</v>
      </c>
      <c r="BH240" s="171">
        <f>IF(N240="sníž. přenesená",J240,0)</f>
        <v>0</v>
      </c>
      <c r="BI240" s="171">
        <f>IF(N240="nulová",J240,0)</f>
        <v>0</v>
      </c>
      <c r="BJ240" s="20" t="s">
        <v>86</v>
      </c>
      <c r="BK240" s="171">
        <f>ROUND(I240*H240,2)</f>
        <v>24685</v>
      </c>
      <c r="BL240" s="20" t="s">
        <v>142</v>
      </c>
      <c r="BM240" s="170" t="s">
        <v>319</v>
      </c>
    </row>
    <row r="241" s="2" customFormat="1">
      <c r="A241" s="34"/>
      <c r="B241" s="35"/>
      <c r="C241" s="34"/>
      <c r="D241" s="172" t="s">
        <v>128</v>
      </c>
      <c r="E241" s="34"/>
      <c r="F241" s="173" t="s">
        <v>320</v>
      </c>
      <c r="G241" s="34"/>
      <c r="H241" s="34"/>
      <c r="I241" s="34"/>
      <c r="J241" s="34"/>
      <c r="K241" s="34"/>
      <c r="L241" s="35"/>
      <c r="M241" s="174"/>
      <c r="N241" s="175"/>
      <c r="O241" s="67"/>
      <c r="P241" s="67"/>
      <c r="Q241" s="67"/>
      <c r="R241" s="67"/>
      <c r="S241" s="67"/>
      <c r="T241" s="68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20" t="s">
        <v>128</v>
      </c>
      <c r="AU241" s="20" t="s">
        <v>88</v>
      </c>
    </row>
    <row r="242" s="2" customFormat="1">
      <c r="A242" s="34"/>
      <c r="B242" s="35"/>
      <c r="C242" s="34"/>
      <c r="D242" s="176" t="s">
        <v>129</v>
      </c>
      <c r="E242" s="34"/>
      <c r="F242" s="177" t="s">
        <v>321</v>
      </c>
      <c r="G242" s="34"/>
      <c r="H242" s="34"/>
      <c r="I242" s="34"/>
      <c r="J242" s="34"/>
      <c r="K242" s="34"/>
      <c r="L242" s="35"/>
      <c r="M242" s="174"/>
      <c r="N242" s="175"/>
      <c r="O242" s="67"/>
      <c r="P242" s="67"/>
      <c r="Q242" s="67"/>
      <c r="R242" s="67"/>
      <c r="S242" s="67"/>
      <c r="T242" s="68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20" t="s">
        <v>129</v>
      </c>
      <c r="AU242" s="20" t="s">
        <v>88</v>
      </c>
    </row>
    <row r="243" s="13" customFormat="1">
      <c r="A243" s="13"/>
      <c r="B243" s="183"/>
      <c r="C243" s="13"/>
      <c r="D243" s="172" t="s">
        <v>166</v>
      </c>
      <c r="E243" s="184" t="s">
        <v>3</v>
      </c>
      <c r="F243" s="185" t="s">
        <v>167</v>
      </c>
      <c r="G243" s="13"/>
      <c r="H243" s="184" t="s">
        <v>3</v>
      </c>
      <c r="I243" s="13"/>
      <c r="J243" s="13"/>
      <c r="K243" s="13"/>
      <c r="L243" s="183"/>
      <c r="M243" s="186"/>
      <c r="N243" s="187"/>
      <c r="O243" s="187"/>
      <c r="P243" s="187"/>
      <c r="Q243" s="187"/>
      <c r="R243" s="187"/>
      <c r="S243" s="187"/>
      <c r="T243" s="18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184" t="s">
        <v>166</v>
      </c>
      <c r="AU243" s="184" t="s">
        <v>88</v>
      </c>
      <c r="AV243" s="13" t="s">
        <v>86</v>
      </c>
      <c r="AW243" s="13" t="s">
        <v>38</v>
      </c>
      <c r="AX243" s="13" t="s">
        <v>78</v>
      </c>
      <c r="AY243" s="184" t="s">
        <v>118</v>
      </c>
    </row>
    <row r="244" s="14" customFormat="1">
      <c r="A244" s="14"/>
      <c r="B244" s="189"/>
      <c r="C244" s="14"/>
      <c r="D244" s="172" t="s">
        <v>166</v>
      </c>
      <c r="E244" s="190" t="s">
        <v>3</v>
      </c>
      <c r="F244" s="191" t="s">
        <v>322</v>
      </c>
      <c r="G244" s="14"/>
      <c r="H244" s="192">
        <v>27.84</v>
      </c>
      <c r="I244" s="14"/>
      <c r="J244" s="14"/>
      <c r="K244" s="14"/>
      <c r="L244" s="189"/>
      <c r="M244" s="193"/>
      <c r="N244" s="194"/>
      <c r="O244" s="194"/>
      <c r="P244" s="194"/>
      <c r="Q244" s="194"/>
      <c r="R244" s="194"/>
      <c r="S244" s="194"/>
      <c r="T244" s="195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190" t="s">
        <v>166</v>
      </c>
      <c r="AU244" s="190" t="s">
        <v>88</v>
      </c>
      <c r="AV244" s="14" t="s">
        <v>88</v>
      </c>
      <c r="AW244" s="14" t="s">
        <v>38</v>
      </c>
      <c r="AX244" s="14" t="s">
        <v>78</v>
      </c>
      <c r="AY244" s="190" t="s">
        <v>118</v>
      </c>
    </row>
    <row r="245" s="13" customFormat="1">
      <c r="A245" s="13"/>
      <c r="B245" s="183"/>
      <c r="C245" s="13"/>
      <c r="D245" s="172" t="s">
        <v>166</v>
      </c>
      <c r="E245" s="184" t="s">
        <v>3</v>
      </c>
      <c r="F245" s="185" t="s">
        <v>201</v>
      </c>
      <c r="G245" s="13"/>
      <c r="H245" s="184" t="s">
        <v>3</v>
      </c>
      <c r="I245" s="13"/>
      <c r="J245" s="13"/>
      <c r="K245" s="13"/>
      <c r="L245" s="183"/>
      <c r="M245" s="186"/>
      <c r="N245" s="187"/>
      <c r="O245" s="187"/>
      <c r="P245" s="187"/>
      <c r="Q245" s="187"/>
      <c r="R245" s="187"/>
      <c r="S245" s="187"/>
      <c r="T245" s="18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184" t="s">
        <v>166</v>
      </c>
      <c r="AU245" s="184" t="s">
        <v>88</v>
      </c>
      <c r="AV245" s="13" t="s">
        <v>86</v>
      </c>
      <c r="AW245" s="13" t="s">
        <v>38</v>
      </c>
      <c r="AX245" s="13" t="s">
        <v>78</v>
      </c>
      <c r="AY245" s="184" t="s">
        <v>118</v>
      </c>
    </row>
    <row r="246" s="14" customFormat="1">
      <c r="A246" s="14"/>
      <c r="B246" s="189"/>
      <c r="C246" s="14"/>
      <c r="D246" s="172" t="s">
        <v>166</v>
      </c>
      <c r="E246" s="190" t="s">
        <v>3</v>
      </c>
      <c r="F246" s="191" t="s">
        <v>323</v>
      </c>
      <c r="G246" s="14"/>
      <c r="H246" s="192">
        <v>-3.2000000000000002</v>
      </c>
      <c r="I246" s="14"/>
      <c r="J246" s="14"/>
      <c r="K246" s="14"/>
      <c r="L246" s="189"/>
      <c r="M246" s="193"/>
      <c r="N246" s="194"/>
      <c r="O246" s="194"/>
      <c r="P246" s="194"/>
      <c r="Q246" s="194"/>
      <c r="R246" s="194"/>
      <c r="S246" s="194"/>
      <c r="T246" s="195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190" t="s">
        <v>166</v>
      </c>
      <c r="AU246" s="190" t="s">
        <v>88</v>
      </c>
      <c r="AV246" s="14" t="s">
        <v>88</v>
      </c>
      <c r="AW246" s="14" t="s">
        <v>38</v>
      </c>
      <c r="AX246" s="14" t="s">
        <v>78</v>
      </c>
      <c r="AY246" s="190" t="s">
        <v>118</v>
      </c>
    </row>
    <row r="247" s="14" customFormat="1">
      <c r="A247" s="14"/>
      <c r="B247" s="189"/>
      <c r="C247" s="14"/>
      <c r="D247" s="172" t="s">
        <v>166</v>
      </c>
      <c r="E247" s="190" t="s">
        <v>3</v>
      </c>
      <c r="F247" s="191" t="s">
        <v>324</v>
      </c>
      <c r="G247" s="14"/>
      <c r="H247" s="192">
        <v>-2.012</v>
      </c>
      <c r="I247" s="14"/>
      <c r="J247" s="14"/>
      <c r="K247" s="14"/>
      <c r="L247" s="189"/>
      <c r="M247" s="193"/>
      <c r="N247" s="194"/>
      <c r="O247" s="194"/>
      <c r="P247" s="194"/>
      <c r="Q247" s="194"/>
      <c r="R247" s="194"/>
      <c r="S247" s="194"/>
      <c r="T247" s="19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190" t="s">
        <v>166</v>
      </c>
      <c r="AU247" s="190" t="s">
        <v>88</v>
      </c>
      <c r="AV247" s="14" t="s">
        <v>88</v>
      </c>
      <c r="AW247" s="14" t="s">
        <v>38</v>
      </c>
      <c r="AX247" s="14" t="s">
        <v>78</v>
      </c>
      <c r="AY247" s="190" t="s">
        <v>118</v>
      </c>
    </row>
    <row r="248" s="14" customFormat="1">
      <c r="A248" s="14"/>
      <c r="B248" s="189"/>
      <c r="C248" s="14"/>
      <c r="D248" s="172" t="s">
        <v>166</v>
      </c>
      <c r="E248" s="190" t="s">
        <v>3</v>
      </c>
      <c r="F248" s="191" t="s">
        <v>325</v>
      </c>
      <c r="G248" s="14"/>
      <c r="H248" s="192">
        <v>-2.8799999999999999</v>
      </c>
      <c r="I248" s="14"/>
      <c r="J248" s="14"/>
      <c r="K248" s="14"/>
      <c r="L248" s="189"/>
      <c r="M248" s="193"/>
      <c r="N248" s="194"/>
      <c r="O248" s="194"/>
      <c r="P248" s="194"/>
      <c r="Q248" s="194"/>
      <c r="R248" s="194"/>
      <c r="S248" s="194"/>
      <c r="T248" s="195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190" t="s">
        <v>166</v>
      </c>
      <c r="AU248" s="190" t="s">
        <v>88</v>
      </c>
      <c r="AV248" s="14" t="s">
        <v>88</v>
      </c>
      <c r="AW248" s="14" t="s">
        <v>38</v>
      </c>
      <c r="AX248" s="14" t="s">
        <v>78</v>
      </c>
      <c r="AY248" s="190" t="s">
        <v>118</v>
      </c>
    </row>
    <row r="249" s="15" customFormat="1">
      <c r="A249" s="15"/>
      <c r="B249" s="196"/>
      <c r="C249" s="15"/>
      <c r="D249" s="172" t="s">
        <v>166</v>
      </c>
      <c r="E249" s="197" t="s">
        <v>3</v>
      </c>
      <c r="F249" s="198" t="s">
        <v>179</v>
      </c>
      <c r="G249" s="15"/>
      <c r="H249" s="199">
        <v>19.748000000000001</v>
      </c>
      <c r="I249" s="15"/>
      <c r="J249" s="15"/>
      <c r="K249" s="15"/>
      <c r="L249" s="196"/>
      <c r="M249" s="200"/>
      <c r="N249" s="201"/>
      <c r="O249" s="201"/>
      <c r="P249" s="201"/>
      <c r="Q249" s="201"/>
      <c r="R249" s="201"/>
      <c r="S249" s="201"/>
      <c r="T249" s="202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197" t="s">
        <v>166</v>
      </c>
      <c r="AU249" s="197" t="s">
        <v>88</v>
      </c>
      <c r="AV249" s="15" t="s">
        <v>142</v>
      </c>
      <c r="AW249" s="15" t="s">
        <v>38</v>
      </c>
      <c r="AX249" s="15" t="s">
        <v>86</v>
      </c>
      <c r="AY249" s="197" t="s">
        <v>118</v>
      </c>
    </row>
    <row r="250" s="12" customFormat="1" ht="22.8" customHeight="1">
      <c r="A250" s="12"/>
      <c r="B250" s="147"/>
      <c r="C250" s="12"/>
      <c r="D250" s="148" t="s">
        <v>77</v>
      </c>
      <c r="E250" s="157" t="s">
        <v>221</v>
      </c>
      <c r="F250" s="157" t="s">
        <v>326</v>
      </c>
      <c r="G250" s="12"/>
      <c r="H250" s="12"/>
      <c r="I250" s="12"/>
      <c r="J250" s="158">
        <f>BK250</f>
        <v>86230.919999999998</v>
      </c>
      <c r="K250" s="12"/>
      <c r="L250" s="147"/>
      <c r="M250" s="151"/>
      <c r="N250" s="152"/>
      <c r="O250" s="152"/>
      <c r="P250" s="153">
        <f>SUM(P251:P278)</f>
        <v>108.22799999999999</v>
      </c>
      <c r="Q250" s="152"/>
      <c r="R250" s="153">
        <f>SUM(R251:R278)</f>
        <v>0.20672940000000001</v>
      </c>
      <c r="S250" s="152"/>
      <c r="T250" s="154">
        <f>SUM(T251:T278)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148" t="s">
        <v>86</v>
      </c>
      <c r="AT250" s="155" t="s">
        <v>77</v>
      </c>
      <c r="AU250" s="155" t="s">
        <v>86</v>
      </c>
      <c r="AY250" s="148" t="s">
        <v>118</v>
      </c>
      <c r="BK250" s="156">
        <f>SUM(BK251:BK278)</f>
        <v>86230.919999999998</v>
      </c>
    </row>
    <row r="251" s="2" customFormat="1" ht="33" customHeight="1">
      <c r="A251" s="34"/>
      <c r="B251" s="159"/>
      <c r="C251" s="160" t="s">
        <v>327</v>
      </c>
      <c r="D251" s="160" t="s">
        <v>121</v>
      </c>
      <c r="E251" s="161" t="s">
        <v>328</v>
      </c>
      <c r="F251" s="162" t="s">
        <v>329</v>
      </c>
      <c r="G251" s="163" t="s">
        <v>208</v>
      </c>
      <c r="H251" s="164">
        <v>348</v>
      </c>
      <c r="I251" s="165">
        <v>64.799999999999997</v>
      </c>
      <c r="J251" s="165">
        <f>ROUND(I251*H251,2)</f>
        <v>22550.400000000001</v>
      </c>
      <c r="K251" s="162" t="s">
        <v>125</v>
      </c>
      <c r="L251" s="35"/>
      <c r="M251" s="166" t="s">
        <v>3</v>
      </c>
      <c r="N251" s="167" t="s">
        <v>49</v>
      </c>
      <c r="O251" s="168">
        <v>0.124</v>
      </c>
      <c r="P251" s="168">
        <f>O251*H251</f>
        <v>43.152000000000001</v>
      </c>
      <c r="Q251" s="168">
        <v>0</v>
      </c>
      <c r="R251" s="168">
        <f>Q251*H251</f>
        <v>0</v>
      </c>
      <c r="S251" s="168">
        <v>0</v>
      </c>
      <c r="T251" s="169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170" t="s">
        <v>142</v>
      </c>
      <c r="AT251" s="170" t="s">
        <v>121</v>
      </c>
      <c r="AU251" s="170" t="s">
        <v>88</v>
      </c>
      <c r="AY251" s="20" t="s">
        <v>118</v>
      </c>
      <c r="BE251" s="171">
        <f>IF(N251="základní",J251,0)</f>
        <v>22550.400000000001</v>
      </c>
      <c r="BF251" s="171">
        <f>IF(N251="snížená",J251,0)</f>
        <v>0</v>
      </c>
      <c r="BG251" s="171">
        <f>IF(N251="zákl. přenesená",J251,0)</f>
        <v>0</v>
      </c>
      <c r="BH251" s="171">
        <f>IF(N251="sníž. přenesená",J251,0)</f>
        <v>0</v>
      </c>
      <c r="BI251" s="171">
        <f>IF(N251="nulová",J251,0)</f>
        <v>0</v>
      </c>
      <c r="BJ251" s="20" t="s">
        <v>86</v>
      </c>
      <c r="BK251" s="171">
        <f>ROUND(I251*H251,2)</f>
        <v>22550.400000000001</v>
      </c>
      <c r="BL251" s="20" t="s">
        <v>142</v>
      </c>
      <c r="BM251" s="170" t="s">
        <v>330</v>
      </c>
    </row>
    <row r="252" s="2" customFormat="1">
      <c r="A252" s="34"/>
      <c r="B252" s="35"/>
      <c r="C252" s="34"/>
      <c r="D252" s="172" t="s">
        <v>128</v>
      </c>
      <c r="E252" s="34"/>
      <c r="F252" s="173" t="s">
        <v>331</v>
      </c>
      <c r="G252" s="34"/>
      <c r="H252" s="34"/>
      <c r="I252" s="34"/>
      <c r="J252" s="34"/>
      <c r="K252" s="34"/>
      <c r="L252" s="35"/>
      <c r="M252" s="174"/>
      <c r="N252" s="175"/>
      <c r="O252" s="67"/>
      <c r="P252" s="67"/>
      <c r="Q252" s="67"/>
      <c r="R252" s="67"/>
      <c r="S252" s="67"/>
      <c r="T252" s="68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20" t="s">
        <v>128</v>
      </c>
      <c r="AU252" s="20" t="s">
        <v>88</v>
      </c>
    </row>
    <row r="253" s="2" customFormat="1">
      <c r="A253" s="34"/>
      <c r="B253" s="35"/>
      <c r="C253" s="34"/>
      <c r="D253" s="176" t="s">
        <v>129</v>
      </c>
      <c r="E253" s="34"/>
      <c r="F253" s="177" t="s">
        <v>332</v>
      </c>
      <c r="G253" s="34"/>
      <c r="H253" s="34"/>
      <c r="I253" s="34"/>
      <c r="J253" s="34"/>
      <c r="K253" s="34"/>
      <c r="L253" s="35"/>
      <c r="M253" s="174"/>
      <c r="N253" s="175"/>
      <c r="O253" s="67"/>
      <c r="P253" s="67"/>
      <c r="Q253" s="67"/>
      <c r="R253" s="67"/>
      <c r="S253" s="67"/>
      <c r="T253" s="68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20" t="s">
        <v>129</v>
      </c>
      <c r="AU253" s="20" t="s">
        <v>88</v>
      </c>
    </row>
    <row r="254" s="13" customFormat="1">
      <c r="A254" s="13"/>
      <c r="B254" s="183"/>
      <c r="C254" s="13"/>
      <c r="D254" s="172" t="s">
        <v>166</v>
      </c>
      <c r="E254" s="184" t="s">
        <v>3</v>
      </c>
      <c r="F254" s="185" t="s">
        <v>167</v>
      </c>
      <c r="G254" s="13"/>
      <c r="H254" s="184" t="s">
        <v>3</v>
      </c>
      <c r="I254" s="13"/>
      <c r="J254" s="13"/>
      <c r="K254" s="13"/>
      <c r="L254" s="183"/>
      <c r="M254" s="186"/>
      <c r="N254" s="187"/>
      <c r="O254" s="187"/>
      <c r="P254" s="187"/>
      <c r="Q254" s="187"/>
      <c r="R254" s="187"/>
      <c r="S254" s="187"/>
      <c r="T254" s="18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84" t="s">
        <v>166</v>
      </c>
      <c r="AU254" s="184" t="s">
        <v>88</v>
      </c>
      <c r="AV254" s="13" t="s">
        <v>86</v>
      </c>
      <c r="AW254" s="13" t="s">
        <v>38</v>
      </c>
      <c r="AX254" s="13" t="s">
        <v>78</v>
      </c>
      <c r="AY254" s="184" t="s">
        <v>118</v>
      </c>
    </row>
    <row r="255" s="14" customFormat="1">
      <c r="A255" s="14"/>
      <c r="B255" s="189"/>
      <c r="C255" s="14"/>
      <c r="D255" s="172" t="s">
        <v>166</v>
      </c>
      <c r="E255" s="190" t="s">
        <v>3</v>
      </c>
      <c r="F255" s="191" t="s">
        <v>333</v>
      </c>
      <c r="G255" s="14"/>
      <c r="H255" s="192">
        <v>348</v>
      </c>
      <c r="I255" s="14"/>
      <c r="J255" s="14"/>
      <c r="K255" s="14"/>
      <c r="L255" s="189"/>
      <c r="M255" s="193"/>
      <c r="N255" s="194"/>
      <c r="O255" s="194"/>
      <c r="P255" s="194"/>
      <c r="Q255" s="194"/>
      <c r="R255" s="194"/>
      <c r="S255" s="194"/>
      <c r="T255" s="19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190" t="s">
        <v>166</v>
      </c>
      <c r="AU255" s="190" t="s">
        <v>88</v>
      </c>
      <c r="AV255" s="14" t="s">
        <v>88</v>
      </c>
      <c r="AW255" s="14" t="s">
        <v>38</v>
      </c>
      <c r="AX255" s="14" t="s">
        <v>86</v>
      </c>
      <c r="AY255" s="190" t="s">
        <v>118</v>
      </c>
    </row>
    <row r="256" s="2" customFormat="1" ht="24.15" customHeight="1">
      <c r="A256" s="34"/>
      <c r="B256" s="159"/>
      <c r="C256" s="203" t="s">
        <v>334</v>
      </c>
      <c r="D256" s="203" t="s">
        <v>286</v>
      </c>
      <c r="E256" s="204" t="s">
        <v>335</v>
      </c>
      <c r="F256" s="205" t="s">
        <v>336</v>
      </c>
      <c r="G256" s="206" t="s">
        <v>208</v>
      </c>
      <c r="H256" s="207">
        <v>353.22000000000003</v>
      </c>
      <c r="I256" s="208">
        <v>46</v>
      </c>
      <c r="J256" s="208">
        <f>ROUND(I256*H256,2)</f>
        <v>16248.120000000001</v>
      </c>
      <c r="K256" s="205" t="s">
        <v>125</v>
      </c>
      <c r="L256" s="209"/>
      <c r="M256" s="210" t="s">
        <v>3</v>
      </c>
      <c r="N256" s="211" t="s">
        <v>49</v>
      </c>
      <c r="O256" s="168">
        <v>0</v>
      </c>
      <c r="P256" s="168">
        <f>O256*H256</f>
        <v>0</v>
      </c>
      <c r="Q256" s="168">
        <v>0.00027</v>
      </c>
      <c r="R256" s="168">
        <f>Q256*H256</f>
        <v>0.095369400000000007</v>
      </c>
      <c r="S256" s="168">
        <v>0</v>
      </c>
      <c r="T256" s="169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170" t="s">
        <v>221</v>
      </c>
      <c r="AT256" s="170" t="s">
        <v>286</v>
      </c>
      <c r="AU256" s="170" t="s">
        <v>88</v>
      </c>
      <c r="AY256" s="20" t="s">
        <v>118</v>
      </c>
      <c r="BE256" s="171">
        <f>IF(N256="základní",J256,0)</f>
        <v>16248.120000000001</v>
      </c>
      <c r="BF256" s="171">
        <f>IF(N256="snížená",J256,0)</f>
        <v>0</v>
      </c>
      <c r="BG256" s="171">
        <f>IF(N256="zákl. přenesená",J256,0)</f>
        <v>0</v>
      </c>
      <c r="BH256" s="171">
        <f>IF(N256="sníž. přenesená",J256,0)</f>
        <v>0</v>
      </c>
      <c r="BI256" s="171">
        <f>IF(N256="nulová",J256,0)</f>
        <v>0</v>
      </c>
      <c r="BJ256" s="20" t="s">
        <v>86</v>
      </c>
      <c r="BK256" s="171">
        <f>ROUND(I256*H256,2)</f>
        <v>16248.120000000001</v>
      </c>
      <c r="BL256" s="20" t="s">
        <v>142</v>
      </c>
      <c r="BM256" s="170" t="s">
        <v>337</v>
      </c>
    </row>
    <row r="257" s="2" customFormat="1">
      <c r="A257" s="34"/>
      <c r="B257" s="35"/>
      <c r="C257" s="34"/>
      <c r="D257" s="172" t="s">
        <v>128</v>
      </c>
      <c r="E257" s="34"/>
      <c r="F257" s="173" t="s">
        <v>336</v>
      </c>
      <c r="G257" s="34"/>
      <c r="H257" s="34"/>
      <c r="I257" s="34"/>
      <c r="J257" s="34"/>
      <c r="K257" s="34"/>
      <c r="L257" s="35"/>
      <c r="M257" s="174"/>
      <c r="N257" s="175"/>
      <c r="O257" s="67"/>
      <c r="P257" s="67"/>
      <c r="Q257" s="67"/>
      <c r="R257" s="67"/>
      <c r="S257" s="67"/>
      <c r="T257" s="68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20" t="s">
        <v>128</v>
      </c>
      <c r="AU257" s="20" t="s">
        <v>88</v>
      </c>
    </row>
    <row r="258" s="14" customFormat="1">
      <c r="A258" s="14"/>
      <c r="B258" s="189"/>
      <c r="C258" s="14"/>
      <c r="D258" s="172" t="s">
        <v>166</v>
      </c>
      <c r="E258" s="14"/>
      <c r="F258" s="191" t="s">
        <v>338</v>
      </c>
      <c r="G258" s="14"/>
      <c r="H258" s="192">
        <v>353.22000000000003</v>
      </c>
      <c r="I258" s="14"/>
      <c r="J258" s="14"/>
      <c r="K258" s="14"/>
      <c r="L258" s="189"/>
      <c r="M258" s="193"/>
      <c r="N258" s="194"/>
      <c r="O258" s="194"/>
      <c r="P258" s="194"/>
      <c r="Q258" s="194"/>
      <c r="R258" s="194"/>
      <c r="S258" s="194"/>
      <c r="T258" s="195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190" t="s">
        <v>166</v>
      </c>
      <c r="AU258" s="190" t="s">
        <v>88</v>
      </c>
      <c r="AV258" s="14" t="s">
        <v>88</v>
      </c>
      <c r="AW258" s="14" t="s">
        <v>4</v>
      </c>
      <c r="AX258" s="14" t="s">
        <v>86</v>
      </c>
      <c r="AY258" s="190" t="s">
        <v>118</v>
      </c>
    </row>
    <row r="259" s="2" customFormat="1" ht="24.15" customHeight="1">
      <c r="A259" s="34"/>
      <c r="B259" s="159"/>
      <c r="C259" s="160" t="s">
        <v>339</v>
      </c>
      <c r="D259" s="160" t="s">
        <v>121</v>
      </c>
      <c r="E259" s="161" t="s">
        <v>340</v>
      </c>
      <c r="F259" s="162" t="s">
        <v>341</v>
      </c>
      <c r="G259" s="163" t="s">
        <v>208</v>
      </c>
      <c r="H259" s="164">
        <v>348</v>
      </c>
      <c r="I259" s="165">
        <v>32.700000000000003</v>
      </c>
      <c r="J259" s="165">
        <f>ROUND(I259*H259,2)</f>
        <v>11379.6</v>
      </c>
      <c r="K259" s="162" t="s">
        <v>125</v>
      </c>
      <c r="L259" s="35"/>
      <c r="M259" s="166" t="s">
        <v>3</v>
      </c>
      <c r="N259" s="167" t="s">
        <v>49</v>
      </c>
      <c r="O259" s="168">
        <v>0.062</v>
      </c>
      <c r="P259" s="168">
        <f>O259*H259</f>
        <v>21.576000000000001</v>
      </c>
      <c r="Q259" s="168">
        <v>0</v>
      </c>
      <c r="R259" s="168">
        <f>Q259*H259</f>
        <v>0</v>
      </c>
      <c r="S259" s="168">
        <v>0</v>
      </c>
      <c r="T259" s="169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170" t="s">
        <v>142</v>
      </c>
      <c r="AT259" s="170" t="s">
        <v>121</v>
      </c>
      <c r="AU259" s="170" t="s">
        <v>88</v>
      </c>
      <c r="AY259" s="20" t="s">
        <v>118</v>
      </c>
      <c r="BE259" s="171">
        <f>IF(N259="základní",J259,0)</f>
        <v>11379.6</v>
      </c>
      <c r="BF259" s="171">
        <f>IF(N259="snížená",J259,0)</f>
        <v>0</v>
      </c>
      <c r="BG259" s="171">
        <f>IF(N259="zákl. přenesená",J259,0)</f>
        <v>0</v>
      </c>
      <c r="BH259" s="171">
        <f>IF(N259="sníž. přenesená",J259,0)</f>
        <v>0</v>
      </c>
      <c r="BI259" s="171">
        <f>IF(N259="nulová",J259,0)</f>
        <v>0</v>
      </c>
      <c r="BJ259" s="20" t="s">
        <v>86</v>
      </c>
      <c r="BK259" s="171">
        <f>ROUND(I259*H259,2)</f>
        <v>11379.6</v>
      </c>
      <c r="BL259" s="20" t="s">
        <v>142</v>
      </c>
      <c r="BM259" s="170" t="s">
        <v>342</v>
      </c>
    </row>
    <row r="260" s="2" customFormat="1">
      <c r="A260" s="34"/>
      <c r="B260" s="35"/>
      <c r="C260" s="34"/>
      <c r="D260" s="172" t="s">
        <v>128</v>
      </c>
      <c r="E260" s="34"/>
      <c r="F260" s="173" t="s">
        <v>341</v>
      </c>
      <c r="G260" s="34"/>
      <c r="H260" s="34"/>
      <c r="I260" s="34"/>
      <c r="J260" s="34"/>
      <c r="K260" s="34"/>
      <c r="L260" s="35"/>
      <c r="M260" s="174"/>
      <c r="N260" s="175"/>
      <c r="O260" s="67"/>
      <c r="P260" s="67"/>
      <c r="Q260" s="67"/>
      <c r="R260" s="67"/>
      <c r="S260" s="67"/>
      <c r="T260" s="68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20" t="s">
        <v>128</v>
      </c>
      <c r="AU260" s="20" t="s">
        <v>88</v>
      </c>
    </row>
    <row r="261" s="2" customFormat="1">
      <c r="A261" s="34"/>
      <c r="B261" s="35"/>
      <c r="C261" s="34"/>
      <c r="D261" s="176" t="s">
        <v>129</v>
      </c>
      <c r="E261" s="34"/>
      <c r="F261" s="177" t="s">
        <v>343</v>
      </c>
      <c r="G261" s="34"/>
      <c r="H261" s="34"/>
      <c r="I261" s="34"/>
      <c r="J261" s="34"/>
      <c r="K261" s="34"/>
      <c r="L261" s="35"/>
      <c r="M261" s="174"/>
      <c r="N261" s="175"/>
      <c r="O261" s="67"/>
      <c r="P261" s="67"/>
      <c r="Q261" s="67"/>
      <c r="R261" s="67"/>
      <c r="S261" s="67"/>
      <c r="T261" s="68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20" t="s">
        <v>129</v>
      </c>
      <c r="AU261" s="20" t="s">
        <v>88</v>
      </c>
    </row>
    <row r="262" s="13" customFormat="1">
      <c r="A262" s="13"/>
      <c r="B262" s="183"/>
      <c r="C262" s="13"/>
      <c r="D262" s="172" t="s">
        <v>166</v>
      </c>
      <c r="E262" s="184" t="s">
        <v>3</v>
      </c>
      <c r="F262" s="185" t="s">
        <v>167</v>
      </c>
      <c r="G262" s="13"/>
      <c r="H262" s="184" t="s">
        <v>3</v>
      </c>
      <c r="I262" s="13"/>
      <c r="J262" s="13"/>
      <c r="K262" s="13"/>
      <c r="L262" s="183"/>
      <c r="M262" s="186"/>
      <c r="N262" s="187"/>
      <c r="O262" s="187"/>
      <c r="P262" s="187"/>
      <c r="Q262" s="187"/>
      <c r="R262" s="187"/>
      <c r="S262" s="187"/>
      <c r="T262" s="18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184" t="s">
        <v>166</v>
      </c>
      <c r="AU262" s="184" t="s">
        <v>88</v>
      </c>
      <c r="AV262" s="13" t="s">
        <v>86</v>
      </c>
      <c r="AW262" s="13" t="s">
        <v>38</v>
      </c>
      <c r="AX262" s="13" t="s">
        <v>78</v>
      </c>
      <c r="AY262" s="184" t="s">
        <v>118</v>
      </c>
    </row>
    <row r="263" s="14" customFormat="1">
      <c r="A263" s="14"/>
      <c r="B263" s="189"/>
      <c r="C263" s="14"/>
      <c r="D263" s="172" t="s">
        <v>166</v>
      </c>
      <c r="E263" s="190" t="s">
        <v>3</v>
      </c>
      <c r="F263" s="191" t="s">
        <v>333</v>
      </c>
      <c r="G263" s="14"/>
      <c r="H263" s="192">
        <v>348</v>
      </c>
      <c r="I263" s="14"/>
      <c r="J263" s="14"/>
      <c r="K263" s="14"/>
      <c r="L263" s="189"/>
      <c r="M263" s="193"/>
      <c r="N263" s="194"/>
      <c r="O263" s="194"/>
      <c r="P263" s="194"/>
      <c r="Q263" s="194"/>
      <c r="R263" s="194"/>
      <c r="S263" s="194"/>
      <c r="T263" s="19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190" t="s">
        <v>166</v>
      </c>
      <c r="AU263" s="190" t="s">
        <v>88</v>
      </c>
      <c r="AV263" s="14" t="s">
        <v>88</v>
      </c>
      <c r="AW263" s="14" t="s">
        <v>38</v>
      </c>
      <c r="AX263" s="14" t="s">
        <v>86</v>
      </c>
      <c r="AY263" s="190" t="s">
        <v>118</v>
      </c>
    </row>
    <row r="264" s="2" customFormat="1" ht="16.5" customHeight="1">
      <c r="A264" s="34"/>
      <c r="B264" s="159"/>
      <c r="C264" s="160" t="s">
        <v>344</v>
      </c>
      <c r="D264" s="160" t="s">
        <v>121</v>
      </c>
      <c r="E264" s="161" t="s">
        <v>345</v>
      </c>
      <c r="F264" s="162" t="s">
        <v>346</v>
      </c>
      <c r="G264" s="163" t="s">
        <v>208</v>
      </c>
      <c r="H264" s="164">
        <v>348</v>
      </c>
      <c r="I264" s="165">
        <v>23</v>
      </c>
      <c r="J264" s="165">
        <f>ROUND(I264*H264,2)</f>
        <v>8004</v>
      </c>
      <c r="K264" s="162" t="s">
        <v>125</v>
      </c>
      <c r="L264" s="35"/>
      <c r="M264" s="166" t="s">
        <v>3</v>
      </c>
      <c r="N264" s="167" t="s">
        <v>49</v>
      </c>
      <c r="O264" s="168">
        <v>0.043999999999999997</v>
      </c>
      <c r="P264" s="168">
        <f>O264*H264</f>
        <v>15.311999999999999</v>
      </c>
      <c r="Q264" s="168">
        <v>0</v>
      </c>
      <c r="R264" s="168">
        <f>Q264*H264</f>
        <v>0</v>
      </c>
      <c r="S264" s="168">
        <v>0</v>
      </c>
      <c r="T264" s="169">
        <f>S264*H264</f>
        <v>0</v>
      </c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R264" s="170" t="s">
        <v>142</v>
      </c>
      <c r="AT264" s="170" t="s">
        <v>121</v>
      </c>
      <c r="AU264" s="170" t="s">
        <v>88</v>
      </c>
      <c r="AY264" s="20" t="s">
        <v>118</v>
      </c>
      <c r="BE264" s="171">
        <f>IF(N264="základní",J264,0)</f>
        <v>8004</v>
      </c>
      <c r="BF264" s="171">
        <f>IF(N264="snížená",J264,0)</f>
        <v>0</v>
      </c>
      <c r="BG264" s="171">
        <f>IF(N264="zákl. přenesená",J264,0)</f>
        <v>0</v>
      </c>
      <c r="BH264" s="171">
        <f>IF(N264="sníž. přenesená",J264,0)</f>
        <v>0</v>
      </c>
      <c r="BI264" s="171">
        <f>IF(N264="nulová",J264,0)</f>
        <v>0</v>
      </c>
      <c r="BJ264" s="20" t="s">
        <v>86</v>
      </c>
      <c r="BK264" s="171">
        <f>ROUND(I264*H264,2)</f>
        <v>8004</v>
      </c>
      <c r="BL264" s="20" t="s">
        <v>142</v>
      </c>
      <c r="BM264" s="170" t="s">
        <v>347</v>
      </c>
    </row>
    <row r="265" s="2" customFormat="1">
      <c r="A265" s="34"/>
      <c r="B265" s="35"/>
      <c r="C265" s="34"/>
      <c r="D265" s="172" t="s">
        <v>128</v>
      </c>
      <c r="E265" s="34"/>
      <c r="F265" s="173" t="s">
        <v>348</v>
      </c>
      <c r="G265" s="34"/>
      <c r="H265" s="34"/>
      <c r="I265" s="34"/>
      <c r="J265" s="34"/>
      <c r="K265" s="34"/>
      <c r="L265" s="35"/>
      <c r="M265" s="174"/>
      <c r="N265" s="175"/>
      <c r="O265" s="67"/>
      <c r="P265" s="67"/>
      <c r="Q265" s="67"/>
      <c r="R265" s="67"/>
      <c r="S265" s="67"/>
      <c r="T265" s="68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20" t="s">
        <v>128</v>
      </c>
      <c r="AU265" s="20" t="s">
        <v>88</v>
      </c>
    </row>
    <row r="266" s="2" customFormat="1">
      <c r="A266" s="34"/>
      <c r="B266" s="35"/>
      <c r="C266" s="34"/>
      <c r="D266" s="176" t="s">
        <v>129</v>
      </c>
      <c r="E266" s="34"/>
      <c r="F266" s="177" t="s">
        <v>349</v>
      </c>
      <c r="G266" s="34"/>
      <c r="H266" s="34"/>
      <c r="I266" s="34"/>
      <c r="J266" s="34"/>
      <c r="K266" s="34"/>
      <c r="L266" s="35"/>
      <c r="M266" s="174"/>
      <c r="N266" s="175"/>
      <c r="O266" s="67"/>
      <c r="P266" s="67"/>
      <c r="Q266" s="67"/>
      <c r="R266" s="67"/>
      <c r="S266" s="67"/>
      <c r="T266" s="68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20" t="s">
        <v>129</v>
      </c>
      <c r="AU266" s="20" t="s">
        <v>88</v>
      </c>
    </row>
    <row r="267" s="13" customFormat="1">
      <c r="A267" s="13"/>
      <c r="B267" s="183"/>
      <c r="C267" s="13"/>
      <c r="D267" s="172" t="s">
        <v>166</v>
      </c>
      <c r="E267" s="184" t="s">
        <v>3</v>
      </c>
      <c r="F267" s="185" t="s">
        <v>167</v>
      </c>
      <c r="G267" s="13"/>
      <c r="H267" s="184" t="s">
        <v>3</v>
      </c>
      <c r="I267" s="13"/>
      <c r="J267" s="13"/>
      <c r="K267" s="13"/>
      <c r="L267" s="183"/>
      <c r="M267" s="186"/>
      <c r="N267" s="187"/>
      <c r="O267" s="187"/>
      <c r="P267" s="187"/>
      <c r="Q267" s="187"/>
      <c r="R267" s="187"/>
      <c r="S267" s="187"/>
      <c r="T267" s="18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184" t="s">
        <v>166</v>
      </c>
      <c r="AU267" s="184" t="s">
        <v>88</v>
      </c>
      <c r="AV267" s="13" t="s">
        <v>86</v>
      </c>
      <c r="AW267" s="13" t="s">
        <v>38</v>
      </c>
      <c r="AX267" s="13" t="s">
        <v>78</v>
      </c>
      <c r="AY267" s="184" t="s">
        <v>118</v>
      </c>
    </row>
    <row r="268" s="14" customFormat="1">
      <c r="A268" s="14"/>
      <c r="B268" s="189"/>
      <c r="C268" s="14"/>
      <c r="D268" s="172" t="s">
        <v>166</v>
      </c>
      <c r="E268" s="190" t="s">
        <v>3</v>
      </c>
      <c r="F268" s="191" t="s">
        <v>333</v>
      </c>
      <c r="G268" s="14"/>
      <c r="H268" s="192">
        <v>348</v>
      </c>
      <c r="I268" s="14"/>
      <c r="J268" s="14"/>
      <c r="K268" s="14"/>
      <c r="L268" s="189"/>
      <c r="M268" s="193"/>
      <c r="N268" s="194"/>
      <c r="O268" s="194"/>
      <c r="P268" s="194"/>
      <c r="Q268" s="194"/>
      <c r="R268" s="194"/>
      <c r="S268" s="194"/>
      <c r="T268" s="19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190" t="s">
        <v>166</v>
      </c>
      <c r="AU268" s="190" t="s">
        <v>88</v>
      </c>
      <c r="AV268" s="14" t="s">
        <v>88</v>
      </c>
      <c r="AW268" s="14" t="s">
        <v>38</v>
      </c>
      <c r="AX268" s="14" t="s">
        <v>86</v>
      </c>
      <c r="AY268" s="190" t="s">
        <v>118</v>
      </c>
    </row>
    <row r="269" s="2" customFormat="1" ht="16.5" customHeight="1">
      <c r="A269" s="34"/>
      <c r="B269" s="159"/>
      <c r="C269" s="160" t="s">
        <v>350</v>
      </c>
      <c r="D269" s="160" t="s">
        <v>121</v>
      </c>
      <c r="E269" s="161" t="s">
        <v>351</v>
      </c>
      <c r="F269" s="162" t="s">
        <v>352</v>
      </c>
      <c r="G269" s="163" t="s">
        <v>208</v>
      </c>
      <c r="H269" s="164">
        <v>348</v>
      </c>
      <c r="I269" s="165">
        <v>56.799999999999997</v>
      </c>
      <c r="J269" s="165">
        <f>ROUND(I269*H269,2)</f>
        <v>19766.400000000001</v>
      </c>
      <c r="K269" s="162" t="s">
        <v>125</v>
      </c>
      <c r="L269" s="35"/>
      <c r="M269" s="166" t="s">
        <v>3</v>
      </c>
      <c r="N269" s="167" t="s">
        <v>49</v>
      </c>
      <c r="O269" s="168">
        <v>0.053999999999999999</v>
      </c>
      <c r="P269" s="168">
        <f>O269*H269</f>
        <v>18.791999999999998</v>
      </c>
      <c r="Q269" s="168">
        <v>0.00019000000000000001</v>
      </c>
      <c r="R269" s="168">
        <f>Q269*H269</f>
        <v>0.066119999999999998</v>
      </c>
      <c r="S269" s="168">
        <v>0</v>
      </c>
      <c r="T269" s="169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170" t="s">
        <v>142</v>
      </c>
      <c r="AT269" s="170" t="s">
        <v>121</v>
      </c>
      <c r="AU269" s="170" t="s">
        <v>88</v>
      </c>
      <c r="AY269" s="20" t="s">
        <v>118</v>
      </c>
      <c r="BE269" s="171">
        <f>IF(N269="základní",J269,0)</f>
        <v>19766.400000000001</v>
      </c>
      <c r="BF269" s="171">
        <f>IF(N269="snížená",J269,0)</f>
        <v>0</v>
      </c>
      <c r="BG269" s="171">
        <f>IF(N269="zákl. přenesená",J269,0)</f>
        <v>0</v>
      </c>
      <c r="BH269" s="171">
        <f>IF(N269="sníž. přenesená",J269,0)</f>
        <v>0</v>
      </c>
      <c r="BI269" s="171">
        <f>IF(N269="nulová",J269,0)</f>
        <v>0</v>
      </c>
      <c r="BJ269" s="20" t="s">
        <v>86</v>
      </c>
      <c r="BK269" s="171">
        <f>ROUND(I269*H269,2)</f>
        <v>19766.400000000001</v>
      </c>
      <c r="BL269" s="20" t="s">
        <v>142</v>
      </c>
      <c r="BM269" s="170" t="s">
        <v>353</v>
      </c>
    </row>
    <row r="270" s="2" customFormat="1">
      <c r="A270" s="34"/>
      <c r="B270" s="35"/>
      <c r="C270" s="34"/>
      <c r="D270" s="172" t="s">
        <v>128</v>
      </c>
      <c r="E270" s="34"/>
      <c r="F270" s="173" t="s">
        <v>354</v>
      </c>
      <c r="G270" s="34"/>
      <c r="H270" s="34"/>
      <c r="I270" s="34"/>
      <c r="J270" s="34"/>
      <c r="K270" s="34"/>
      <c r="L270" s="35"/>
      <c r="M270" s="174"/>
      <c r="N270" s="175"/>
      <c r="O270" s="67"/>
      <c r="P270" s="67"/>
      <c r="Q270" s="67"/>
      <c r="R270" s="67"/>
      <c r="S270" s="67"/>
      <c r="T270" s="68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20" t="s">
        <v>128</v>
      </c>
      <c r="AU270" s="20" t="s">
        <v>88</v>
      </c>
    </row>
    <row r="271" s="2" customFormat="1">
      <c r="A271" s="34"/>
      <c r="B271" s="35"/>
      <c r="C271" s="34"/>
      <c r="D271" s="176" t="s">
        <v>129</v>
      </c>
      <c r="E271" s="34"/>
      <c r="F271" s="177" t="s">
        <v>355</v>
      </c>
      <c r="G271" s="34"/>
      <c r="H271" s="34"/>
      <c r="I271" s="34"/>
      <c r="J271" s="34"/>
      <c r="K271" s="34"/>
      <c r="L271" s="35"/>
      <c r="M271" s="174"/>
      <c r="N271" s="175"/>
      <c r="O271" s="67"/>
      <c r="P271" s="67"/>
      <c r="Q271" s="67"/>
      <c r="R271" s="67"/>
      <c r="S271" s="67"/>
      <c r="T271" s="68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20" t="s">
        <v>129</v>
      </c>
      <c r="AU271" s="20" t="s">
        <v>88</v>
      </c>
    </row>
    <row r="272" s="13" customFormat="1">
      <c r="A272" s="13"/>
      <c r="B272" s="183"/>
      <c r="C272" s="13"/>
      <c r="D272" s="172" t="s">
        <v>166</v>
      </c>
      <c r="E272" s="184" t="s">
        <v>3</v>
      </c>
      <c r="F272" s="185" t="s">
        <v>167</v>
      </c>
      <c r="G272" s="13"/>
      <c r="H272" s="184" t="s">
        <v>3</v>
      </c>
      <c r="I272" s="13"/>
      <c r="J272" s="13"/>
      <c r="K272" s="13"/>
      <c r="L272" s="183"/>
      <c r="M272" s="186"/>
      <c r="N272" s="187"/>
      <c r="O272" s="187"/>
      <c r="P272" s="187"/>
      <c r="Q272" s="187"/>
      <c r="R272" s="187"/>
      <c r="S272" s="187"/>
      <c r="T272" s="18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184" t="s">
        <v>166</v>
      </c>
      <c r="AU272" s="184" t="s">
        <v>88</v>
      </c>
      <c r="AV272" s="13" t="s">
        <v>86</v>
      </c>
      <c r="AW272" s="13" t="s">
        <v>38</v>
      </c>
      <c r="AX272" s="13" t="s">
        <v>78</v>
      </c>
      <c r="AY272" s="184" t="s">
        <v>118</v>
      </c>
    </row>
    <row r="273" s="14" customFormat="1">
      <c r="A273" s="14"/>
      <c r="B273" s="189"/>
      <c r="C273" s="14"/>
      <c r="D273" s="172" t="s">
        <v>166</v>
      </c>
      <c r="E273" s="190" t="s">
        <v>3</v>
      </c>
      <c r="F273" s="191" t="s">
        <v>333</v>
      </c>
      <c r="G273" s="14"/>
      <c r="H273" s="192">
        <v>348</v>
      </c>
      <c r="I273" s="14"/>
      <c r="J273" s="14"/>
      <c r="K273" s="14"/>
      <c r="L273" s="189"/>
      <c r="M273" s="193"/>
      <c r="N273" s="194"/>
      <c r="O273" s="194"/>
      <c r="P273" s="194"/>
      <c r="Q273" s="194"/>
      <c r="R273" s="194"/>
      <c r="S273" s="194"/>
      <c r="T273" s="19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190" t="s">
        <v>166</v>
      </c>
      <c r="AU273" s="190" t="s">
        <v>88</v>
      </c>
      <c r="AV273" s="14" t="s">
        <v>88</v>
      </c>
      <c r="AW273" s="14" t="s">
        <v>38</v>
      </c>
      <c r="AX273" s="14" t="s">
        <v>86</v>
      </c>
      <c r="AY273" s="190" t="s">
        <v>118</v>
      </c>
    </row>
    <row r="274" s="2" customFormat="1" ht="24.15" customHeight="1">
      <c r="A274" s="34"/>
      <c r="B274" s="159"/>
      <c r="C274" s="160" t="s">
        <v>356</v>
      </c>
      <c r="D274" s="160" t="s">
        <v>121</v>
      </c>
      <c r="E274" s="161" t="s">
        <v>357</v>
      </c>
      <c r="F274" s="162" t="s">
        <v>358</v>
      </c>
      <c r="G274" s="163" t="s">
        <v>208</v>
      </c>
      <c r="H274" s="164">
        <v>348</v>
      </c>
      <c r="I274" s="165">
        <v>23.800000000000001</v>
      </c>
      <c r="J274" s="165">
        <f>ROUND(I274*H274,2)</f>
        <v>8282.3999999999996</v>
      </c>
      <c r="K274" s="162" t="s">
        <v>125</v>
      </c>
      <c r="L274" s="35"/>
      <c r="M274" s="166" t="s">
        <v>3</v>
      </c>
      <c r="N274" s="167" t="s">
        <v>49</v>
      </c>
      <c r="O274" s="168">
        <v>0.027</v>
      </c>
      <c r="P274" s="168">
        <f>O274*H274</f>
        <v>9.395999999999999</v>
      </c>
      <c r="Q274" s="168">
        <v>0.00012999999999999999</v>
      </c>
      <c r="R274" s="168">
        <f>Q274*H274</f>
        <v>0.045239999999999995</v>
      </c>
      <c r="S274" s="168">
        <v>0</v>
      </c>
      <c r="T274" s="169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170" t="s">
        <v>142</v>
      </c>
      <c r="AT274" s="170" t="s">
        <v>121</v>
      </c>
      <c r="AU274" s="170" t="s">
        <v>88</v>
      </c>
      <c r="AY274" s="20" t="s">
        <v>118</v>
      </c>
      <c r="BE274" s="171">
        <f>IF(N274="základní",J274,0)</f>
        <v>8282.3999999999996</v>
      </c>
      <c r="BF274" s="171">
        <f>IF(N274="snížená",J274,0)</f>
        <v>0</v>
      </c>
      <c r="BG274" s="171">
        <f>IF(N274="zákl. přenesená",J274,0)</f>
        <v>0</v>
      </c>
      <c r="BH274" s="171">
        <f>IF(N274="sníž. přenesená",J274,0)</f>
        <v>0</v>
      </c>
      <c r="BI274" s="171">
        <f>IF(N274="nulová",J274,0)</f>
        <v>0</v>
      </c>
      <c r="BJ274" s="20" t="s">
        <v>86</v>
      </c>
      <c r="BK274" s="171">
        <f>ROUND(I274*H274,2)</f>
        <v>8282.3999999999996</v>
      </c>
      <c r="BL274" s="20" t="s">
        <v>142</v>
      </c>
      <c r="BM274" s="170" t="s">
        <v>359</v>
      </c>
    </row>
    <row r="275" s="2" customFormat="1">
      <c r="A275" s="34"/>
      <c r="B275" s="35"/>
      <c r="C275" s="34"/>
      <c r="D275" s="172" t="s">
        <v>128</v>
      </c>
      <c r="E275" s="34"/>
      <c r="F275" s="173" t="s">
        <v>360</v>
      </c>
      <c r="G275" s="34"/>
      <c r="H275" s="34"/>
      <c r="I275" s="34"/>
      <c r="J275" s="34"/>
      <c r="K275" s="34"/>
      <c r="L275" s="35"/>
      <c r="M275" s="174"/>
      <c r="N275" s="175"/>
      <c r="O275" s="67"/>
      <c r="P275" s="67"/>
      <c r="Q275" s="67"/>
      <c r="R275" s="67"/>
      <c r="S275" s="67"/>
      <c r="T275" s="68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20" t="s">
        <v>128</v>
      </c>
      <c r="AU275" s="20" t="s">
        <v>88</v>
      </c>
    </row>
    <row r="276" s="2" customFormat="1">
      <c r="A276" s="34"/>
      <c r="B276" s="35"/>
      <c r="C276" s="34"/>
      <c r="D276" s="176" t="s">
        <v>129</v>
      </c>
      <c r="E276" s="34"/>
      <c r="F276" s="177" t="s">
        <v>361</v>
      </c>
      <c r="G276" s="34"/>
      <c r="H276" s="34"/>
      <c r="I276" s="34"/>
      <c r="J276" s="34"/>
      <c r="K276" s="34"/>
      <c r="L276" s="35"/>
      <c r="M276" s="174"/>
      <c r="N276" s="175"/>
      <c r="O276" s="67"/>
      <c r="P276" s="67"/>
      <c r="Q276" s="67"/>
      <c r="R276" s="67"/>
      <c r="S276" s="67"/>
      <c r="T276" s="68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20" t="s">
        <v>129</v>
      </c>
      <c r="AU276" s="20" t="s">
        <v>88</v>
      </c>
    </row>
    <row r="277" s="13" customFormat="1">
      <c r="A277" s="13"/>
      <c r="B277" s="183"/>
      <c r="C277" s="13"/>
      <c r="D277" s="172" t="s">
        <v>166</v>
      </c>
      <c r="E277" s="184" t="s">
        <v>3</v>
      </c>
      <c r="F277" s="185" t="s">
        <v>167</v>
      </c>
      <c r="G277" s="13"/>
      <c r="H277" s="184" t="s">
        <v>3</v>
      </c>
      <c r="I277" s="13"/>
      <c r="J277" s="13"/>
      <c r="K277" s="13"/>
      <c r="L277" s="183"/>
      <c r="M277" s="186"/>
      <c r="N277" s="187"/>
      <c r="O277" s="187"/>
      <c r="P277" s="187"/>
      <c r="Q277" s="187"/>
      <c r="R277" s="187"/>
      <c r="S277" s="187"/>
      <c r="T277" s="18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84" t="s">
        <v>166</v>
      </c>
      <c r="AU277" s="184" t="s">
        <v>88</v>
      </c>
      <c r="AV277" s="13" t="s">
        <v>86</v>
      </c>
      <c r="AW277" s="13" t="s">
        <v>38</v>
      </c>
      <c r="AX277" s="13" t="s">
        <v>78</v>
      </c>
      <c r="AY277" s="184" t="s">
        <v>118</v>
      </c>
    </row>
    <row r="278" s="14" customFormat="1">
      <c r="A278" s="14"/>
      <c r="B278" s="189"/>
      <c r="C278" s="14"/>
      <c r="D278" s="172" t="s">
        <v>166</v>
      </c>
      <c r="E278" s="190" t="s">
        <v>3</v>
      </c>
      <c r="F278" s="191" t="s">
        <v>333</v>
      </c>
      <c r="G278" s="14"/>
      <c r="H278" s="192">
        <v>348</v>
      </c>
      <c r="I278" s="14"/>
      <c r="J278" s="14"/>
      <c r="K278" s="14"/>
      <c r="L278" s="189"/>
      <c r="M278" s="193"/>
      <c r="N278" s="194"/>
      <c r="O278" s="194"/>
      <c r="P278" s="194"/>
      <c r="Q278" s="194"/>
      <c r="R278" s="194"/>
      <c r="S278" s="194"/>
      <c r="T278" s="19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190" t="s">
        <v>166</v>
      </c>
      <c r="AU278" s="190" t="s">
        <v>88</v>
      </c>
      <c r="AV278" s="14" t="s">
        <v>88</v>
      </c>
      <c r="AW278" s="14" t="s">
        <v>38</v>
      </c>
      <c r="AX278" s="14" t="s">
        <v>86</v>
      </c>
      <c r="AY278" s="190" t="s">
        <v>118</v>
      </c>
    </row>
    <row r="279" s="12" customFormat="1" ht="22.8" customHeight="1">
      <c r="A279" s="12"/>
      <c r="B279" s="147"/>
      <c r="C279" s="12"/>
      <c r="D279" s="148" t="s">
        <v>77</v>
      </c>
      <c r="E279" s="157" t="s">
        <v>362</v>
      </c>
      <c r="F279" s="157" t="s">
        <v>363</v>
      </c>
      <c r="G279" s="12"/>
      <c r="H279" s="12"/>
      <c r="I279" s="12"/>
      <c r="J279" s="158">
        <f>BK279</f>
        <v>284358.82000000001</v>
      </c>
      <c r="K279" s="12"/>
      <c r="L279" s="147"/>
      <c r="M279" s="151"/>
      <c r="N279" s="152"/>
      <c r="O279" s="152"/>
      <c r="P279" s="153">
        <f>SUM(P280:P285)</f>
        <v>326.11411599999997</v>
      </c>
      <c r="Q279" s="152"/>
      <c r="R279" s="153">
        <f>SUM(R280:R285)</f>
        <v>0</v>
      </c>
      <c r="S279" s="152"/>
      <c r="T279" s="154">
        <f>SUM(T280:T285)</f>
        <v>0</v>
      </c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R279" s="148" t="s">
        <v>86</v>
      </c>
      <c r="AT279" s="155" t="s">
        <v>77</v>
      </c>
      <c r="AU279" s="155" t="s">
        <v>86</v>
      </c>
      <c r="AY279" s="148" t="s">
        <v>118</v>
      </c>
      <c r="BK279" s="156">
        <f>SUM(BK280:BK285)</f>
        <v>284358.82000000001</v>
      </c>
    </row>
    <row r="280" s="2" customFormat="1" ht="24.15" customHeight="1">
      <c r="A280" s="34"/>
      <c r="B280" s="159"/>
      <c r="C280" s="160" t="s">
        <v>364</v>
      </c>
      <c r="D280" s="160" t="s">
        <v>121</v>
      </c>
      <c r="E280" s="161" t="s">
        <v>365</v>
      </c>
      <c r="F280" s="162" t="s">
        <v>366</v>
      </c>
      <c r="G280" s="163" t="s">
        <v>255</v>
      </c>
      <c r="H280" s="164">
        <v>132.137</v>
      </c>
      <c r="I280" s="165">
        <v>1180</v>
      </c>
      <c r="J280" s="165">
        <f>ROUND(I280*H280,2)</f>
        <v>155921.66</v>
      </c>
      <c r="K280" s="162" t="s">
        <v>125</v>
      </c>
      <c r="L280" s="35"/>
      <c r="M280" s="166" t="s">
        <v>3</v>
      </c>
      <c r="N280" s="167" t="s">
        <v>49</v>
      </c>
      <c r="O280" s="168">
        <v>1.48</v>
      </c>
      <c r="P280" s="168">
        <f>O280*H280</f>
        <v>195.56276</v>
      </c>
      <c r="Q280" s="168">
        <v>0</v>
      </c>
      <c r="R280" s="168">
        <f>Q280*H280</f>
        <v>0</v>
      </c>
      <c r="S280" s="168">
        <v>0</v>
      </c>
      <c r="T280" s="169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170" t="s">
        <v>142</v>
      </c>
      <c r="AT280" s="170" t="s">
        <v>121</v>
      </c>
      <c r="AU280" s="170" t="s">
        <v>88</v>
      </c>
      <c r="AY280" s="20" t="s">
        <v>118</v>
      </c>
      <c r="BE280" s="171">
        <f>IF(N280="základní",J280,0)</f>
        <v>155921.66</v>
      </c>
      <c r="BF280" s="171">
        <f>IF(N280="snížená",J280,0)</f>
        <v>0</v>
      </c>
      <c r="BG280" s="171">
        <f>IF(N280="zákl. přenesená",J280,0)</f>
        <v>0</v>
      </c>
      <c r="BH280" s="171">
        <f>IF(N280="sníž. přenesená",J280,0)</f>
        <v>0</v>
      </c>
      <c r="BI280" s="171">
        <f>IF(N280="nulová",J280,0)</f>
        <v>0</v>
      </c>
      <c r="BJ280" s="20" t="s">
        <v>86</v>
      </c>
      <c r="BK280" s="171">
        <f>ROUND(I280*H280,2)</f>
        <v>155921.66</v>
      </c>
      <c r="BL280" s="20" t="s">
        <v>142</v>
      </c>
      <c r="BM280" s="170" t="s">
        <v>367</v>
      </c>
    </row>
    <row r="281" s="2" customFormat="1">
      <c r="A281" s="34"/>
      <c r="B281" s="35"/>
      <c r="C281" s="34"/>
      <c r="D281" s="172" t="s">
        <v>128</v>
      </c>
      <c r="E281" s="34"/>
      <c r="F281" s="173" t="s">
        <v>368</v>
      </c>
      <c r="G281" s="34"/>
      <c r="H281" s="34"/>
      <c r="I281" s="34"/>
      <c r="J281" s="34"/>
      <c r="K281" s="34"/>
      <c r="L281" s="35"/>
      <c r="M281" s="174"/>
      <c r="N281" s="175"/>
      <c r="O281" s="67"/>
      <c r="P281" s="67"/>
      <c r="Q281" s="67"/>
      <c r="R281" s="67"/>
      <c r="S281" s="67"/>
      <c r="T281" s="68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20" t="s">
        <v>128</v>
      </c>
      <c r="AU281" s="20" t="s">
        <v>88</v>
      </c>
    </row>
    <row r="282" s="2" customFormat="1">
      <c r="A282" s="34"/>
      <c r="B282" s="35"/>
      <c r="C282" s="34"/>
      <c r="D282" s="176" t="s">
        <v>129</v>
      </c>
      <c r="E282" s="34"/>
      <c r="F282" s="177" t="s">
        <v>369</v>
      </c>
      <c r="G282" s="34"/>
      <c r="H282" s="34"/>
      <c r="I282" s="34"/>
      <c r="J282" s="34"/>
      <c r="K282" s="34"/>
      <c r="L282" s="35"/>
      <c r="M282" s="174"/>
      <c r="N282" s="175"/>
      <c r="O282" s="67"/>
      <c r="P282" s="67"/>
      <c r="Q282" s="67"/>
      <c r="R282" s="67"/>
      <c r="S282" s="67"/>
      <c r="T282" s="68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20" t="s">
        <v>129</v>
      </c>
      <c r="AU282" s="20" t="s">
        <v>88</v>
      </c>
    </row>
    <row r="283" s="2" customFormat="1" ht="33" customHeight="1">
      <c r="A283" s="34"/>
      <c r="B283" s="159"/>
      <c r="C283" s="160" t="s">
        <v>370</v>
      </c>
      <c r="D283" s="160" t="s">
        <v>121</v>
      </c>
      <c r="E283" s="161" t="s">
        <v>371</v>
      </c>
      <c r="F283" s="162" t="s">
        <v>372</v>
      </c>
      <c r="G283" s="163" t="s">
        <v>255</v>
      </c>
      <c r="H283" s="164">
        <v>132.137</v>
      </c>
      <c r="I283" s="165">
        <v>972</v>
      </c>
      <c r="J283" s="165">
        <f>ROUND(I283*H283,2)</f>
        <v>128437.16</v>
      </c>
      <c r="K283" s="162" t="s">
        <v>125</v>
      </c>
      <c r="L283" s="35"/>
      <c r="M283" s="166" t="s">
        <v>3</v>
      </c>
      <c r="N283" s="167" t="s">
        <v>49</v>
      </c>
      <c r="O283" s="168">
        <v>0.98799999999999999</v>
      </c>
      <c r="P283" s="168">
        <f>O283*H283</f>
        <v>130.551356</v>
      </c>
      <c r="Q283" s="168">
        <v>0</v>
      </c>
      <c r="R283" s="168">
        <f>Q283*H283</f>
        <v>0</v>
      </c>
      <c r="S283" s="168">
        <v>0</v>
      </c>
      <c r="T283" s="169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170" t="s">
        <v>142</v>
      </c>
      <c r="AT283" s="170" t="s">
        <v>121</v>
      </c>
      <c r="AU283" s="170" t="s">
        <v>88</v>
      </c>
      <c r="AY283" s="20" t="s">
        <v>118</v>
      </c>
      <c r="BE283" s="171">
        <f>IF(N283="základní",J283,0)</f>
        <v>128437.16</v>
      </c>
      <c r="BF283" s="171">
        <f>IF(N283="snížená",J283,0)</f>
        <v>0</v>
      </c>
      <c r="BG283" s="171">
        <f>IF(N283="zákl. přenesená",J283,0)</f>
        <v>0</v>
      </c>
      <c r="BH283" s="171">
        <f>IF(N283="sníž. přenesená",J283,0)</f>
        <v>0</v>
      </c>
      <c r="BI283" s="171">
        <f>IF(N283="nulová",J283,0)</f>
        <v>0</v>
      </c>
      <c r="BJ283" s="20" t="s">
        <v>86</v>
      </c>
      <c r="BK283" s="171">
        <f>ROUND(I283*H283,2)</f>
        <v>128437.16</v>
      </c>
      <c r="BL283" s="20" t="s">
        <v>142</v>
      </c>
      <c r="BM283" s="170" t="s">
        <v>373</v>
      </c>
    </row>
    <row r="284" s="2" customFormat="1">
      <c r="A284" s="34"/>
      <c r="B284" s="35"/>
      <c r="C284" s="34"/>
      <c r="D284" s="172" t="s">
        <v>128</v>
      </c>
      <c r="E284" s="34"/>
      <c r="F284" s="173" t="s">
        <v>374</v>
      </c>
      <c r="G284" s="34"/>
      <c r="H284" s="34"/>
      <c r="I284" s="34"/>
      <c r="J284" s="34"/>
      <c r="K284" s="34"/>
      <c r="L284" s="35"/>
      <c r="M284" s="174"/>
      <c r="N284" s="175"/>
      <c r="O284" s="67"/>
      <c r="P284" s="67"/>
      <c r="Q284" s="67"/>
      <c r="R284" s="67"/>
      <c r="S284" s="67"/>
      <c r="T284" s="68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20" t="s">
        <v>128</v>
      </c>
      <c r="AU284" s="20" t="s">
        <v>88</v>
      </c>
    </row>
    <row r="285" s="2" customFormat="1">
      <c r="A285" s="34"/>
      <c r="B285" s="35"/>
      <c r="C285" s="34"/>
      <c r="D285" s="176" t="s">
        <v>129</v>
      </c>
      <c r="E285" s="34"/>
      <c r="F285" s="177" t="s">
        <v>375</v>
      </c>
      <c r="G285" s="34"/>
      <c r="H285" s="34"/>
      <c r="I285" s="34"/>
      <c r="J285" s="34"/>
      <c r="K285" s="34"/>
      <c r="L285" s="35"/>
      <c r="M285" s="174"/>
      <c r="N285" s="175"/>
      <c r="O285" s="67"/>
      <c r="P285" s="67"/>
      <c r="Q285" s="67"/>
      <c r="R285" s="67"/>
      <c r="S285" s="67"/>
      <c r="T285" s="68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20" t="s">
        <v>129</v>
      </c>
      <c r="AU285" s="20" t="s">
        <v>88</v>
      </c>
    </row>
    <row r="286" s="12" customFormat="1" ht="25.92" customHeight="1">
      <c r="A286" s="12"/>
      <c r="B286" s="147"/>
      <c r="C286" s="12"/>
      <c r="D286" s="148" t="s">
        <v>77</v>
      </c>
      <c r="E286" s="149" t="s">
        <v>376</v>
      </c>
      <c r="F286" s="149" t="s">
        <v>377</v>
      </c>
      <c r="G286" s="12"/>
      <c r="H286" s="12"/>
      <c r="I286" s="12"/>
      <c r="J286" s="150">
        <f>BK286</f>
        <v>82400</v>
      </c>
      <c r="K286" s="12"/>
      <c r="L286" s="147"/>
      <c r="M286" s="151"/>
      <c r="N286" s="152"/>
      <c r="O286" s="152"/>
      <c r="P286" s="153">
        <f>P287</f>
        <v>19.350000000000001</v>
      </c>
      <c r="Q286" s="152"/>
      <c r="R286" s="153">
        <f>R287</f>
        <v>0.081929999999999989</v>
      </c>
      <c r="S286" s="152"/>
      <c r="T286" s="154">
        <f>T287</f>
        <v>0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148" t="s">
        <v>88</v>
      </c>
      <c r="AT286" s="155" t="s">
        <v>77</v>
      </c>
      <c r="AU286" s="155" t="s">
        <v>78</v>
      </c>
      <c r="AY286" s="148" t="s">
        <v>118</v>
      </c>
      <c r="BK286" s="156">
        <f>BK287</f>
        <v>82400</v>
      </c>
    </row>
    <row r="287" s="12" customFormat="1" ht="22.8" customHeight="1">
      <c r="A287" s="12"/>
      <c r="B287" s="147"/>
      <c r="C287" s="12"/>
      <c r="D287" s="148" t="s">
        <v>77</v>
      </c>
      <c r="E287" s="157" t="s">
        <v>378</v>
      </c>
      <c r="F287" s="157" t="s">
        <v>379</v>
      </c>
      <c r="G287" s="12"/>
      <c r="H287" s="12"/>
      <c r="I287" s="12"/>
      <c r="J287" s="158">
        <f>BK287</f>
        <v>82400</v>
      </c>
      <c r="K287" s="12"/>
      <c r="L287" s="147"/>
      <c r="M287" s="151"/>
      <c r="N287" s="152"/>
      <c r="O287" s="152"/>
      <c r="P287" s="153">
        <f>SUM(P288:P297)</f>
        <v>19.350000000000001</v>
      </c>
      <c r="Q287" s="152"/>
      <c r="R287" s="153">
        <f>SUM(R288:R297)</f>
        <v>0.081929999999999989</v>
      </c>
      <c r="S287" s="152"/>
      <c r="T287" s="154">
        <f>SUM(T288:T297)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148" t="s">
        <v>88</v>
      </c>
      <c r="AT287" s="155" t="s">
        <v>77</v>
      </c>
      <c r="AU287" s="155" t="s">
        <v>86</v>
      </c>
      <c r="AY287" s="148" t="s">
        <v>118</v>
      </c>
      <c r="BK287" s="156">
        <f>SUM(BK288:BK297)</f>
        <v>82400</v>
      </c>
    </row>
    <row r="288" s="2" customFormat="1" ht="33" customHeight="1">
      <c r="A288" s="34"/>
      <c r="B288" s="159"/>
      <c r="C288" s="160" t="s">
        <v>380</v>
      </c>
      <c r="D288" s="160" t="s">
        <v>121</v>
      </c>
      <c r="E288" s="161" t="s">
        <v>381</v>
      </c>
      <c r="F288" s="162" t="s">
        <v>382</v>
      </c>
      <c r="G288" s="163" t="s">
        <v>383</v>
      </c>
      <c r="H288" s="164">
        <v>10</v>
      </c>
      <c r="I288" s="165">
        <v>1160</v>
      </c>
      <c r="J288" s="165">
        <f>ROUND(I288*H288,2)</f>
        <v>11600</v>
      </c>
      <c r="K288" s="162" t="s">
        <v>125</v>
      </c>
      <c r="L288" s="35"/>
      <c r="M288" s="166" t="s">
        <v>3</v>
      </c>
      <c r="N288" s="167" t="s">
        <v>49</v>
      </c>
      <c r="O288" s="168">
        <v>0.38500000000000001</v>
      </c>
      <c r="P288" s="168">
        <f>O288*H288</f>
        <v>3.8500000000000001</v>
      </c>
      <c r="Q288" s="168">
        <v>0.00125</v>
      </c>
      <c r="R288" s="168">
        <f>Q288*H288</f>
        <v>0.012500000000000001</v>
      </c>
      <c r="S288" s="168">
        <v>0</v>
      </c>
      <c r="T288" s="169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170" t="s">
        <v>285</v>
      </c>
      <c r="AT288" s="170" t="s">
        <v>121</v>
      </c>
      <c r="AU288" s="170" t="s">
        <v>88</v>
      </c>
      <c r="AY288" s="20" t="s">
        <v>118</v>
      </c>
      <c r="BE288" s="171">
        <f>IF(N288="základní",J288,0)</f>
        <v>11600</v>
      </c>
      <c r="BF288" s="171">
        <f>IF(N288="snížená",J288,0)</f>
        <v>0</v>
      </c>
      <c r="BG288" s="171">
        <f>IF(N288="zákl. přenesená",J288,0)</f>
        <v>0</v>
      </c>
      <c r="BH288" s="171">
        <f>IF(N288="sníž. přenesená",J288,0)</f>
        <v>0</v>
      </c>
      <c r="BI288" s="171">
        <f>IF(N288="nulová",J288,0)</f>
        <v>0</v>
      </c>
      <c r="BJ288" s="20" t="s">
        <v>86</v>
      </c>
      <c r="BK288" s="171">
        <f>ROUND(I288*H288,2)</f>
        <v>11600</v>
      </c>
      <c r="BL288" s="20" t="s">
        <v>285</v>
      </c>
      <c r="BM288" s="170" t="s">
        <v>384</v>
      </c>
    </row>
    <row r="289" s="2" customFormat="1">
      <c r="A289" s="34"/>
      <c r="B289" s="35"/>
      <c r="C289" s="34"/>
      <c r="D289" s="172" t="s">
        <v>128</v>
      </c>
      <c r="E289" s="34"/>
      <c r="F289" s="173" t="s">
        <v>385</v>
      </c>
      <c r="G289" s="34"/>
      <c r="H289" s="34"/>
      <c r="I289" s="34"/>
      <c r="J289" s="34"/>
      <c r="K289" s="34"/>
      <c r="L289" s="35"/>
      <c r="M289" s="174"/>
      <c r="N289" s="175"/>
      <c r="O289" s="67"/>
      <c r="P289" s="67"/>
      <c r="Q289" s="67"/>
      <c r="R289" s="67"/>
      <c r="S289" s="67"/>
      <c r="T289" s="68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20" t="s">
        <v>128</v>
      </c>
      <c r="AU289" s="20" t="s">
        <v>88</v>
      </c>
    </row>
    <row r="290" s="2" customFormat="1">
      <c r="A290" s="34"/>
      <c r="B290" s="35"/>
      <c r="C290" s="34"/>
      <c r="D290" s="176" t="s">
        <v>129</v>
      </c>
      <c r="E290" s="34"/>
      <c r="F290" s="177" t="s">
        <v>386</v>
      </c>
      <c r="G290" s="34"/>
      <c r="H290" s="34"/>
      <c r="I290" s="34"/>
      <c r="J290" s="34"/>
      <c r="K290" s="34"/>
      <c r="L290" s="35"/>
      <c r="M290" s="174"/>
      <c r="N290" s="175"/>
      <c r="O290" s="67"/>
      <c r="P290" s="67"/>
      <c r="Q290" s="67"/>
      <c r="R290" s="67"/>
      <c r="S290" s="67"/>
      <c r="T290" s="68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20" t="s">
        <v>129</v>
      </c>
      <c r="AU290" s="20" t="s">
        <v>88</v>
      </c>
    </row>
    <row r="291" s="2" customFormat="1" ht="16.5" customHeight="1">
      <c r="A291" s="34"/>
      <c r="B291" s="159"/>
      <c r="C291" s="160" t="s">
        <v>387</v>
      </c>
      <c r="D291" s="160" t="s">
        <v>121</v>
      </c>
      <c r="E291" s="161" t="s">
        <v>388</v>
      </c>
      <c r="F291" s="162" t="s">
        <v>389</v>
      </c>
      <c r="G291" s="163" t="s">
        <v>144</v>
      </c>
      <c r="H291" s="164">
        <v>9</v>
      </c>
      <c r="I291" s="165">
        <v>6600</v>
      </c>
      <c r="J291" s="165">
        <f>ROUND(I291*H291,2)</f>
        <v>59400</v>
      </c>
      <c r="K291" s="162" t="s">
        <v>125</v>
      </c>
      <c r="L291" s="35"/>
      <c r="M291" s="166" t="s">
        <v>3</v>
      </c>
      <c r="N291" s="167" t="s">
        <v>49</v>
      </c>
      <c r="O291" s="168">
        <v>1.5</v>
      </c>
      <c r="P291" s="168">
        <f>O291*H291</f>
        <v>13.5</v>
      </c>
      <c r="Q291" s="168">
        <v>0.0064999999999999997</v>
      </c>
      <c r="R291" s="168">
        <f>Q291*H291</f>
        <v>0.058499999999999996</v>
      </c>
      <c r="S291" s="168">
        <v>0</v>
      </c>
      <c r="T291" s="169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170" t="s">
        <v>285</v>
      </c>
      <c r="AT291" s="170" t="s">
        <v>121</v>
      </c>
      <c r="AU291" s="170" t="s">
        <v>88</v>
      </c>
      <c r="AY291" s="20" t="s">
        <v>118</v>
      </c>
      <c r="BE291" s="171">
        <f>IF(N291="základní",J291,0)</f>
        <v>59400</v>
      </c>
      <c r="BF291" s="171">
        <f>IF(N291="snížená",J291,0)</f>
        <v>0</v>
      </c>
      <c r="BG291" s="171">
        <f>IF(N291="zákl. přenesená",J291,0)</f>
        <v>0</v>
      </c>
      <c r="BH291" s="171">
        <f>IF(N291="sníž. přenesená",J291,0)</f>
        <v>0</v>
      </c>
      <c r="BI291" s="171">
        <f>IF(N291="nulová",J291,0)</f>
        <v>0</v>
      </c>
      <c r="BJ291" s="20" t="s">
        <v>86</v>
      </c>
      <c r="BK291" s="171">
        <f>ROUND(I291*H291,2)</f>
        <v>59400</v>
      </c>
      <c r="BL291" s="20" t="s">
        <v>285</v>
      </c>
      <c r="BM291" s="170" t="s">
        <v>390</v>
      </c>
    </row>
    <row r="292" s="2" customFormat="1">
      <c r="A292" s="34"/>
      <c r="B292" s="35"/>
      <c r="C292" s="34"/>
      <c r="D292" s="172" t="s">
        <v>128</v>
      </c>
      <c r="E292" s="34"/>
      <c r="F292" s="173" t="s">
        <v>391</v>
      </c>
      <c r="G292" s="34"/>
      <c r="H292" s="34"/>
      <c r="I292" s="34"/>
      <c r="J292" s="34"/>
      <c r="K292" s="34"/>
      <c r="L292" s="35"/>
      <c r="M292" s="174"/>
      <c r="N292" s="175"/>
      <c r="O292" s="67"/>
      <c r="P292" s="67"/>
      <c r="Q292" s="67"/>
      <c r="R292" s="67"/>
      <c r="S292" s="67"/>
      <c r="T292" s="68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20" t="s">
        <v>128</v>
      </c>
      <c r="AU292" s="20" t="s">
        <v>88</v>
      </c>
    </row>
    <row r="293" s="2" customFormat="1">
      <c r="A293" s="34"/>
      <c r="B293" s="35"/>
      <c r="C293" s="34"/>
      <c r="D293" s="176" t="s">
        <v>129</v>
      </c>
      <c r="E293" s="34"/>
      <c r="F293" s="177" t="s">
        <v>392</v>
      </c>
      <c r="G293" s="34"/>
      <c r="H293" s="34"/>
      <c r="I293" s="34"/>
      <c r="J293" s="34"/>
      <c r="K293" s="34"/>
      <c r="L293" s="35"/>
      <c r="M293" s="174"/>
      <c r="N293" s="175"/>
      <c r="O293" s="67"/>
      <c r="P293" s="67"/>
      <c r="Q293" s="67"/>
      <c r="R293" s="67"/>
      <c r="S293" s="67"/>
      <c r="T293" s="68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20" t="s">
        <v>129</v>
      </c>
      <c r="AU293" s="20" t="s">
        <v>88</v>
      </c>
    </row>
    <row r="294" s="2" customFormat="1" ht="16.5" customHeight="1">
      <c r="A294" s="34"/>
      <c r="B294" s="159"/>
      <c r="C294" s="160" t="s">
        <v>393</v>
      </c>
      <c r="D294" s="160" t="s">
        <v>121</v>
      </c>
      <c r="E294" s="161" t="s">
        <v>394</v>
      </c>
      <c r="F294" s="162" t="s">
        <v>395</v>
      </c>
      <c r="G294" s="163" t="s">
        <v>144</v>
      </c>
      <c r="H294" s="164">
        <v>1</v>
      </c>
      <c r="I294" s="165">
        <v>11400</v>
      </c>
      <c r="J294" s="165">
        <f>ROUND(I294*H294,2)</f>
        <v>11400</v>
      </c>
      <c r="K294" s="162" t="s">
        <v>125</v>
      </c>
      <c r="L294" s="35"/>
      <c r="M294" s="166" t="s">
        <v>3</v>
      </c>
      <c r="N294" s="167" t="s">
        <v>49</v>
      </c>
      <c r="O294" s="168">
        <v>2</v>
      </c>
      <c r="P294" s="168">
        <f>O294*H294</f>
        <v>2</v>
      </c>
      <c r="Q294" s="168">
        <v>0.010930000000000001</v>
      </c>
      <c r="R294" s="168">
        <f>Q294*H294</f>
        <v>0.010930000000000001</v>
      </c>
      <c r="S294" s="168">
        <v>0</v>
      </c>
      <c r="T294" s="169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170" t="s">
        <v>285</v>
      </c>
      <c r="AT294" s="170" t="s">
        <v>121</v>
      </c>
      <c r="AU294" s="170" t="s">
        <v>88</v>
      </c>
      <c r="AY294" s="20" t="s">
        <v>118</v>
      </c>
      <c r="BE294" s="171">
        <f>IF(N294="základní",J294,0)</f>
        <v>11400</v>
      </c>
      <c r="BF294" s="171">
        <f>IF(N294="snížená",J294,0)</f>
        <v>0</v>
      </c>
      <c r="BG294" s="171">
        <f>IF(N294="zákl. přenesená",J294,0)</f>
        <v>0</v>
      </c>
      <c r="BH294" s="171">
        <f>IF(N294="sníž. přenesená",J294,0)</f>
        <v>0</v>
      </c>
      <c r="BI294" s="171">
        <f>IF(N294="nulová",J294,0)</f>
        <v>0</v>
      </c>
      <c r="BJ294" s="20" t="s">
        <v>86</v>
      </c>
      <c r="BK294" s="171">
        <f>ROUND(I294*H294,2)</f>
        <v>11400</v>
      </c>
      <c r="BL294" s="20" t="s">
        <v>285</v>
      </c>
      <c r="BM294" s="170" t="s">
        <v>396</v>
      </c>
    </row>
    <row r="295" s="2" customFormat="1">
      <c r="A295" s="34"/>
      <c r="B295" s="35"/>
      <c r="C295" s="34"/>
      <c r="D295" s="172" t="s">
        <v>128</v>
      </c>
      <c r="E295" s="34"/>
      <c r="F295" s="173" t="s">
        <v>397</v>
      </c>
      <c r="G295" s="34"/>
      <c r="H295" s="34"/>
      <c r="I295" s="34"/>
      <c r="J295" s="34"/>
      <c r="K295" s="34"/>
      <c r="L295" s="35"/>
      <c r="M295" s="174"/>
      <c r="N295" s="175"/>
      <c r="O295" s="67"/>
      <c r="P295" s="67"/>
      <c r="Q295" s="67"/>
      <c r="R295" s="67"/>
      <c r="S295" s="67"/>
      <c r="T295" s="68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20" t="s">
        <v>128</v>
      </c>
      <c r="AU295" s="20" t="s">
        <v>88</v>
      </c>
    </row>
    <row r="296" s="2" customFormat="1">
      <c r="A296" s="34"/>
      <c r="B296" s="35"/>
      <c r="C296" s="34"/>
      <c r="D296" s="176" t="s">
        <v>129</v>
      </c>
      <c r="E296" s="34"/>
      <c r="F296" s="177" t="s">
        <v>398</v>
      </c>
      <c r="G296" s="34"/>
      <c r="H296" s="34"/>
      <c r="I296" s="34"/>
      <c r="J296" s="34"/>
      <c r="K296" s="34"/>
      <c r="L296" s="35"/>
      <c r="M296" s="174"/>
      <c r="N296" s="175"/>
      <c r="O296" s="67"/>
      <c r="P296" s="67"/>
      <c r="Q296" s="67"/>
      <c r="R296" s="67"/>
      <c r="S296" s="67"/>
      <c r="T296" s="68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20" t="s">
        <v>129</v>
      </c>
      <c r="AU296" s="20" t="s">
        <v>88</v>
      </c>
    </row>
    <row r="297" s="14" customFormat="1">
      <c r="A297" s="14"/>
      <c r="B297" s="189"/>
      <c r="C297" s="14"/>
      <c r="D297" s="172" t="s">
        <v>166</v>
      </c>
      <c r="E297" s="190" t="s">
        <v>3</v>
      </c>
      <c r="F297" s="191" t="s">
        <v>399</v>
      </c>
      <c r="G297" s="14"/>
      <c r="H297" s="192">
        <v>1</v>
      </c>
      <c r="I297" s="14"/>
      <c r="J297" s="14"/>
      <c r="K297" s="14"/>
      <c r="L297" s="189"/>
      <c r="M297" s="193"/>
      <c r="N297" s="194"/>
      <c r="O297" s="194"/>
      <c r="P297" s="194"/>
      <c r="Q297" s="194"/>
      <c r="R297" s="194"/>
      <c r="S297" s="194"/>
      <c r="T297" s="195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190" t="s">
        <v>166</v>
      </c>
      <c r="AU297" s="190" t="s">
        <v>88</v>
      </c>
      <c r="AV297" s="14" t="s">
        <v>88</v>
      </c>
      <c r="AW297" s="14" t="s">
        <v>38</v>
      </c>
      <c r="AX297" s="14" t="s">
        <v>86</v>
      </c>
      <c r="AY297" s="190" t="s">
        <v>118</v>
      </c>
    </row>
    <row r="298" s="12" customFormat="1" ht="25.92" customHeight="1">
      <c r="A298" s="12"/>
      <c r="B298" s="147"/>
      <c r="C298" s="12"/>
      <c r="D298" s="148" t="s">
        <v>77</v>
      </c>
      <c r="E298" s="149" t="s">
        <v>83</v>
      </c>
      <c r="F298" s="149" t="s">
        <v>84</v>
      </c>
      <c r="G298" s="12"/>
      <c r="H298" s="12"/>
      <c r="I298" s="12"/>
      <c r="J298" s="150">
        <f>BK298</f>
        <v>621.46000000000004</v>
      </c>
      <c r="K298" s="12"/>
      <c r="L298" s="147"/>
      <c r="M298" s="151"/>
      <c r="N298" s="152"/>
      <c r="O298" s="152"/>
      <c r="P298" s="153">
        <f>P299</f>
        <v>0</v>
      </c>
      <c r="Q298" s="152"/>
      <c r="R298" s="153">
        <f>R299</f>
        <v>0</v>
      </c>
      <c r="S298" s="152"/>
      <c r="T298" s="154">
        <f>T299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148" t="s">
        <v>117</v>
      </c>
      <c r="AT298" s="155" t="s">
        <v>77</v>
      </c>
      <c r="AU298" s="155" t="s">
        <v>78</v>
      </c>
      <c r="AY298" s="148" t="s">
        <v>118</v>
      </c>
      <c r="BK298" s="156">
        <f>BK299</f>
        <v>621.46000000000004</v>
      </c>
    </row>
    <row r="299" s="12" customFormat="1" ht="22.8" customHeight="1">
      <c r="A299" s="12"/>
      <c r="B299" s="147"/>
      <c r="C299" s="12"/>
      <c r="D299" s="148" t="s">
        <v>77</v>
      </c>
      <c r="E299" s="157" t="s">
        <v>119</v>
      </c>
      <c r="F299" s="157" t="s">
        <v>120</v>
      </c>
      <c r="G299" s="12"/>
      <c r="H299" s="12"/>
      <c r="I299" s="12"/>
      <c r="J299" s="158">
        <f>BK299</f>
        <v>621.46000000000004</v>
      </c>
      <c r="K299" s="12"/>
      <c r="L299" s="147"/>
      <c r="M299" s="151"/>
      <c r="N299" s="152"/>
      <c r="O299" s="152"/>
      <c r="P299" s="153">
        <f>SUM(P300:P304)</f>
        <v>0</v>
      </c>
      <c r="Q299" s="152"/>
      <c r="R299" s="153">
        <f>SUM(R300:R304)</f>
        <v>0</v>
      </c>
      <c r="S299" s="152"/>
      <c r="T299" s="154">
        <f>SUM(T300:T304)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148" t="s">
        <v>117</v>
      </c>
      <c r="AT299" s="155" t="s">
        <v>77</v>
      </c>
      <c r="AU299" s="155" t="s">
        <v>86</v>
      </c>
      <c r="AY299" s="148" t="s">
        <v>118</v>
      </c>
      <c r="BK299" s="156">
        <f>SUM(BK300:BK304)</f>
        <v>621.46000000000004</v>
      </c>
    </row>
    <row r="300" s="2" customFormat="1" ht="16.5" customHeight="1">
      <c r="A300" s="34"/>
      <c r="B300" s="159"/>
      <c r="C300" s="160" t="s">
        <v>400</v>
      </c>
      <c r="D300" s="160" t="s">
        <v>121</v>
      </c>
      <c r="E300" s="161" t="s">
        <v>401</v>
      </c>
      <c r="F300" s="162" t="s">
        <v>402</v>
      </c>
      <c r="G300" s="163" t="s">
        <v>403</v>
      </c>
      <c r="H300" s="164">
        <v>0.38600000000000001</v>
      </c>
      <c r="I300" s="165">
        <v>1610</v>
      </c>
      <c r="J300" s="165">
        <f>ROUND(I300*H300,2)</f>
        <v>621.46000000000004</v>
      </c>
      <c r="K300" s="162" t="s">
        <v>125</v>
      </c>
      <c r="L300" s="35"/>
      <c r="M300" s="166" t="s">
        <v>3</v>
      </c>
      <c r="N300" s="167" t="s">
        <v>49</v>
      </c>
      <c r="O300" s="168">
        <v>0</v>
      </c>
      <c r="P300" s="168">
        <f>O300*H300</f>
        <v>0</v>
      </c>
      <c r="Q300" s="168">
        <v>0</v>
      </c>
      <c r="R300" s="168">
        <f>Q300*H300</f>
        <v>0</v>
      </c>
      <c r="S300" s="168">
        <v>0</v>
      </c>
      <c r="T300" s="169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170" t="s">
        <v>126</v>
      </c>
      <c r="AT300" s="170" t="s">
        <v>121</v>
      </c>
      <c r="AU300" s="170" t="s">
        <v>88</v>
      </c>
      <c r="AY300" s="20" t="s">
        <v>118</v>
      </c>
      <c r="BE300" s="171">
        <f>IF(N300="základní",J300,0)</f>
        <v>621.46000000000004</v>
      </c>
      <c r="BF300" s="171">
        <f>IF(N300="snížená",J300,0)</f>
        <v>0</v>
      </c>
      <c r="BG300" s="171">
        <f>IF(N300="zákl. přenesená",J300,0)</f>
        <v>0</v>
      </c>
      <c r="BH300" s="171">
        <f>IF(N300="sníž. přenesená",J300,0)</f>
        <v>0</v>
      </c>
      <c r="BI300" s="171">
        <f>IF(N300="nulová",J300,0)</f>
        <v>0</v>
      </c>
      <c r="BJ300" s="20" t="s">
        <v>86</v>
      </c>
      <c r="BK300" s="171">
        <f>ROUND(I300*H300,2)</f>
        <v>621.46000000000004</v>
      </c>
      <c r="BL300" s="20" t="s">
        <v>126</v>
      </c>
      <c r="BM300" s="170" t="s">
        <v>404</v>
      </c>
    </row>
    <row r="301" s="2" customFormat="1">
      <c r="A301" s="34"/>
      <c r="B301" s="35"/>
      <c r="C301" s="34"/>
      <c r="D301" s="172" t="s">
        <v>128</v>
      </c>
      <c r="E301" s="34"/>
      <c r="F301" s="173" t="s">
        <v>402</v>
      </c>
      <c r="G301" s="34"/>
      <c r="H301" s="34"/>
      <c r="I301" s="34"/>
      <c r="J301" s="34"/>
      <c r="K301" s="34"/>
      <c r="L301" s="35"/>
      <c r="M301" s="174"/>
      <c r="N301" s="175"/>
      <c r="O301" s="67"/>
      <c r="P301" s="67"/>
      <c r="Q301" s="67"/>
      <c r="R301" s="67"/>
      <c r="S301" s="67"/>
      <c r="T301" s="68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20" t="s">
        <v>128</v>
      </c>
      <c r="AU301" s="20" t="s">
        <v>88</v>
      </c>
    </row>
    <row r="302" s="2" customFormat="1">
      <c r="A302" s="34"/>
      <c r="B302" s="35"/>
      <c r="C302" s="34"/>
      <c r="D302" s="176" t="s">
        <v>129</v>
      </c>
      <c r="E302" s="34"/>
      <c r="F302" s="177" t="s">
        <v>405</v>
      </c>
      <c r="G302" s="34"/>
      <c r="H302" s="34"/>
      <c r="I302" s="34"/>
      <c r="J302" s="34"/>
      <c r="K302" s="34"/>
      <c r="L302" s="35"/>
      <c r="M302" s="174"/>
      <c r="N302" s="175"/>
      <c r="O302" s="67"/>
      <c r="P302" s="67"/>
      <c r="Q302" s="67"/>
      <c r="R302" s="67"/>
      <c r="S302" s="67"/>
      <c r="T302" s="68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20" t="s">
        <v>129</v>
      </c>
      <c r="AU302" s="20" t="s">
        <v>88</v>
      </c>
    </row>
    <row r="303" s="13" customFormat="1">
      <c r="A303" s="13"/>
      <c r="B303" s="183"/>
      <c r="C303" s="13"/>
      <c r="D303" s="172" t="s">
        <v>166</v>
      </c>
      <c r="E303" s="184" t="s">
        <v>3</v>
      </c>
      <c r="F303" s="185" t="s">
        <v>406</v>
      </c>
      <c r="G303" s="13"/>
      <c r="H303" s="184" t="s">
        <v>3</v>
      </c>
      <c r="I303" s="13"/>
      <c r="J303" s="13"/>
      <c r="K303" s="13"/>
      <c r="L303" s="183"/>
      <c r="M303" s="186"/>
      <c r="N303" s="187"/>
      <c r="O303" s="187"/>
      <c r="P303" s="187"/>
      <c r="Q303" s="187"/>
      <c r="R303" s="187"/>
      <c r="S303" s="187"/>
      <c r="T303" s="188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184" t="s">
        <v>166</v>
      </c>
      <c r="AU303" s="184" t="s">
        <v>88</v>
      </c>
      <c r="AV303" s="13" t="s">
        <v>86</v>
      </c>
      <c r="AW303" s="13" t="s">
        <v>38</v>
      </c>
      <c r="AX303" s="13" t="s">
        <v>78</v>
      </c>
      <c r="AY303" s="184" t="s">
        <v>118</v>
      </c>
    </row>
    <row r="304" s="14" customFormat="1">
      <c r="A304" s="14"/>
      <c r="B304" s="189"/>
      <c r="C304" s="14"/>
      <c r="D304" s="172" t="s">
        <v>166</v>
      </c>
      <c r="E304" s="190" t="s">
        <v>3</v>
      </c>
      <c r="F304" s="191" t="s">
        <v>407</v>
      </c>
      <c r="G304" s="14"/>
      <c r="H304" s="192">
        <v>0.38600000000000001</v>
      </c>
      <c r="I304" s="14"/>
      <c r="J304" s="14"/>
      <c r="K304" s="14"/>
      <c r="L304" s="189"/>
      <c r="M304" s="212"/>
      <c r="N304" s="213"/>
      <c r="O304" s="213"/>
      <c r="P304" s="213"/>
      <c r="Q304" s="213"/>
      <c r="R304" s="213"/>
      <c r="S304" s="213"/>
      <c r="T304" s="21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190" t="s">
        <v>166</v>
      </c>
      <c r="AU304" s="190" t="s">
        <v>88</v>
      </c>
      <c r="AV304" s="14" t="s">
        <v>88</v>
      </c>
      <c r="AW304" s="14" t="s">
        <v>38</v>
      </c>
      <c r="AX304" s="14" t="s">
        <v>86</v>
      </c>
      <c r="AY304" s="190" t="s">
        <v>118</v>
      </c>
    </row>
    <row r="305" s="2" customFormat="1" ht="6.96" customHeight="1">
      <c r="A305" s="34"/>
      <c r="B305" s="50"/>
      <c r="C305" s="51"/>
      <c r="D305" s="51"/>
      <c r="E305" s="51"/>
      <c r="F305" s="51"/>
      <c r="G305" s="51"/>
      <c r="H305" s="51"/>
      <c r="I305" s="51"/>
      <c r="J305" s="51"/>
      <c r="K305" s="51"/>
      <c r="L305" s="35"/>
      <c r="M305" s="34"/>
      <c r="O305" s="34"/>
      <c r="P305" s="34"/>
      <c r="Q305" s="34"/>
      <c r="R305" s="34"/>
      <c r="S305" s="34"/>
      <c r="T305" s="34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</row>
  </sheetData>
  <autoFilter ref="C87:K304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3" r:id="rId1" display="https://podminky.urs.cz/item/CS_URS_2025_01/111301111"/>
    <hyperlink ref="F98" r:id="rId2" display="https://podminky.urs.cz/item/CS_URS_2025_01/129001101"/>
    <hyperlink ref="F106" r:id="rId3" display="https://podminky.urs.cz/item/CS_URS_2025_01/131251100"/>
    <hyperlink ref="F111" r:id="rId4" display="https://podminky.urs.cz/item/CS_URS_2025_01/132212131"/>
    <hyperlink ref="F119" r:id="rId5" display="https://podminky.urs.cz/item/CS_URS_2025_01/132251103"/>
    <hyperlink ref="F134" r:id="rId6" display="https://podminky.urs.cz/item/CS_URS_2025_01/141720012"/>
    <hyperlink ref="F142" r:id="rId7" display="https://podminky.urs.cz/item/CS_URS_2025_01/162202111"/>
    <hyperlink ref="F147" r:id="rId8" display="https://podminky.urs.cz/item/CS_URS_2025_01/162651112"/>
    <hyperlink ref="F153" r:id="rId9" display="https://podminky.urs.cz/item/CS_URS_2025_01/162751117"/>
    <hyperlink ref="F163" r:id="rId10" display="https://podminky.urs.cz/item/CS_URS_2025_01/162751119"/>
    <hyperlink ref="F174" r:id="rId11" display="https://podminky.urs.cz/item/CS_URS_2025_01/167102111"/>
    <hyperlink ref="F179" r:id="rId12" display="https://podminky.urs.cz/item/CS_URS_2025_01/171201231"/>
    <hyperlink ref="F190" r:id="rId13" display="https://podminky.urs.cz/item/CS_URS_2025_01/174111101"/>
    <hyperlink ref="F200" r:id="rId14" display="https://podminky.urs.cz/item/CS_URS_2025_01/174151101"/>
    <hyperlink ref="F210" r:id="rId15" display="https://podminky.urs.cz/item/CS_URS_2025_01/175111101"/>
    <hyperlink ref="F218" r:id="rId16" display="https://podminky.urs.cz/item/CS_URS_2025_01/175151101"/>
    <hyperlink ref="F233" r:id="rId17" display="https://podminky.urs.cz/item/CS_URS_2025_01/181411151"/>
    <hyperlink ref="F242" r:id="rId18" display="https://podminky.urs.cz/item/CS_URS_2025_01/451573111"/>
    <hyperlink ref="F253" r:id="rId19" display="https://podminky.urs.cz/item/CS_URS_2025_01/871164201"/>
    <hyperlink ref="F261" r:id="rId20" display="https://podminky.urs.cz/item/CS_URS_2025_01/892233122"/>
    <hyperlink ref="F266" r:id="rId21" display="https://podminky.urs.cz/item/CS_URS_2025_01/892241111"/>
    <hyperlink ref="F271" r:id="rId22" display="https://podminky.urs.cz/item/CS_URS_2025_01/899721111"/>
    <hyperlink ref="F276" r:id="rId23" display="https://podminky.urs.cz/item/CS_URS_2025_01/899722114"/>
    <hyperlink ref="F282" r:id="rId24" display="https://podminky.urs.cz/item/CS_URS_2025_01/998276101"/>
    <hyperlink ref="F285" r:id="rId25" display="https://podminky.urs.cz/item/CS_URS_2025_01/998276124"/>
    <hyperlink ref="F290" r:id="rId26" display="https://podminky.urs.cz/item/CS_URS_2025_01/722263206"/>
    <hyperlink ref="F293" r:id="rId27" display="https://podminky.urs.cz/item/CS_URS_2025_01/722270103"/>
    <hyperlink ref="F296" r:id="rId28" display="https://podminky.urs.cz/item/CS_URS_2025_01/722270105"/>
    <hyperlink ref="F302" r:id="rId29" display="https://podminky.urs.cz/item/CS_URS_2025_01/012203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0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09"/>
    </row>
    <row r="2" s="1" customFormat="1" ht="36.96" customHeight="1">
      <c r="L2" s="19" t="s">
        <v>6</v>
      </c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94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3"/>
      <c r="AT3" s="20" t="s">
        <v>88</v>
      </c>
    </row>
    <row r="4" s="1" customFormat="1" ht="24.96" customHeight="1">
      <c r="B4" s="23"/>
      <c r="D4" s="24" t="s">
        <v>95</v>
      </c>
      <c r="L4" s="23"/>
      <c r="M4" s="110" t="s">
        <v>11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30" t="s">
        <v>15</v>
      </c>
      <c r="L6" s="23"/>
    </row>
    <row r="7" s="1" customFormat="1" ht="16.5" customHeight="1">
      <c r="B7" s="23"/>
      <c r="E7" s="111" t="str">
        <f>'Rekapitulace stavby'!K6</f>
        <v>Přípojka vody a NN pro multif. připoj. body v ul. Masarykova. ML</v>
      </c>
      <c r="F7" s="30"/>
      <c r="G7" s="30"/>
      <c r="H7" s="30"/>
      <c r="L7" s="23"/>
    </row>
    <row r="8" s="2" customFormat="1" ht="12" customHeight="1">
      <c r="A8" s="34"/>
      <c r="B8" s="35"/>
      <c r="C8" s="34"/>
      <c r="D8" s="30" t="s">
        <v>96</v>
      </c>
      <c r="E8" s="34"/>
      <c r="F8" s="34"/>
      <c r="G8" s="34"/>
      <c r="H8" s="34"/>
      <c r="I8" s="34"/>
      <c r="J8" s="34"/>
      <c r="K8" s="34"/>
      <c r="L8" s="112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57" t="s">
        <v>408</v>
      </c>
      <c r="F9" s="34"/>
      <c r="G9" s="34"/>
      <c r="H9" s="34"/>
      <c r="I9" s="34"/>
      <c r="J9" s="34"/>
      <c r="K9" s="34"/>
      <c r="L9" s="112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112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30" t="s">
        <v>17</v>
      </c>
      <c r="E11" s="34"/>
      <c r="F11" s="27" t="s">
        <v>3</v>
      </c>
      <c r="G11" s="34"/>
      <c r="H11" s="34"/>
      <c r="I11" s="30" t="s">
        <v>19</v>
      </c>
      <c r="J11" s="27" t="s">
        <v>3</v>
      </c>
      <c r="K11" s="34"/>
      <c r="L11" s="112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30" t="s">
        <v>21</v>
      </c>
      <c r="E12" s="34"/>
      <c r="F12" s="27" t="s">
        <v>22</v>
      </c>
      <c r="G12" s="34"/>
      <c r="H12" s="34"/>
      <c r="I12" s="30" t="s">
        <v>23</v>
      </c>
      <c r="J12" s="59" t="str">
        <f>'Rekapitulace stavby'!AN8</f>
        <v>10. 9. 2025</v>
      </c>
      <c r="K12" s="34"/>
      <c r="L12" s="112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112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30" t="s">
        <v>29</v>
      </c>
      <c r="E14" s="34"/>
      <c r="F14" s="34"/>
      <c r="G14" s="34"/>
      <c r="H14" s="34"/>
      <c r="I14" s="30" t="s">
        <v>30</v>
      </c>
      <c r="J14" s="27" t="s">
        <v>31</v>
      </c>
      <c r="K14" s="34"/>
      <c r="L14" s="112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7" t="s">
        <v>32</v>
      </c>
      <c r="F15" s="34"/>
      <c r="G15" s="34"/>
      <c r="H15" s="34"/>
      <c r="I15" s="30" t="s">
        <v>33</v>
      </c>
      <c r="J15" s="27" t="s">
        <v>3</v>
      </c>
      <c r="K15" s="34"/>
      <c r="L15" s="112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112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30" t="s">
        <v>34</v>
      </c>
      <c r="E17" s="34"/>
      <c r="F17" s="34"/>
      <c r="G17" s="34"/>
      <c r="H17" s="34"/>
      <c r="I17" s="30" t="s">
        <v>30</v>
      </c>
      <c r="J17" s="27" t="str">
        <f>'Rekapitulace stavby'!AN13</f>
        <v/>
      </c>
      <c r="K17" s="34"/>
      <c r="L17" s="112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7" t="str">
        <f>'Rekapitulace stavby'!E14</f>
        <v xml:space="preserve"> </v>
      </c>
      <c r="F18" s="27"/>
      <c r="G18" s="27"/>
      <c r="H18" s="27"/>
      <c r="I18" s="30" t="s">
        <v>33</v>
      </c>
      <c r="J18" s="27" t="str">
        <f>'Rekapitulace stavby'!AN14</f>
        <v/>
      </c>
      <c r="K18" s="34"/>
      <c r="L18" s="112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112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30" t="s">
        <v>36</v>
      </c>
      <c r="E20" s="34"/>
      <c r="F20" s="34"/>
      <c r="G20" s="34"/>
      <c r="H20" s="34"/>
      <c r="I20" s="30" t="s">
        <v>30</v>
      </c>
      <c r="J20" s="27" t="s">
        <v>3</v>
      </c>
      <c r="K20" s="34"/>
      <c r="L20" s="112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7" t="s">
        <v>37</v>
      </c>
      <c r="F21" s="34"/>
      <c r="G21" s="34"/>
      <c r="H21" s="34"/>
      <c r="I21" s="30" t="s">
        <v>33</v>
      </c>
      <c r="J21" s="27" t="s">
        <v>3</v>
      </c>
      <c r="K21" s="34"/>
      <c r="L21" s="112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112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30" t="s">
        <v>39</v>
      </c>
      <c r="E23" s="34"/>
      <c r="F23" s="34"/>
      <c r="G23" s="34"/>
      <c r="H23" s="34"/>
      <c r="I23" s="30" t="s">
        <v>30</v>
      </c>
      <c r="J23" s="27" t="str">
        <f>IF('Rekapitulace stavby'!AN19="","",'Rekapitulace stavby'!AN19)</f>
        <v>04883632</v>
      </c>
      <c r="K23" s="34"/>
      <c r="L23" s="112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7" t="str">
        <f>IF('Rekapitulace stavby'!E20="","",'Rekapitulace stavby'!E20)</f>
        <v>Jakub Vilingr</v>
      </c>
      <c r="F24" s="34"/>
      <c r="G24" s="34"/>
      <c r="H24" s="34"/>
      <c r="I24" s="30" t="s">
        <v>33</v>
      </c>
      <c r="J24" s="27" t="str">
        <f>IF('Rekapitulace stavby'!AN20="","",'Rekapitulace stavby'!AN20)</f>
        <v/>
      </c>
      <c r="K24" s="34"/>
      <c r="L24" s="112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112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30" t="s">
        <v>42</v>
      </c>
      <c r="E26" s="34"/>
      <c r="F26" s="34"/>
      <c r="G26" s="34"/>
      <c r="H26" s="34"/>
      <c r="I26" s="34"/>
      <c r="J26" s="34"/>
      <c r="K26" s="34"/>
      <c r="L26" s="112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71.25" customHeight="1">
      <c r="A27" s="113"/>
      <c r="B27" s="114"/>
      <c r="C27" s="113"/>
      <c r="D27" s="113"/>
      <c r="E27" s="32" t="s">
        <v>43</v>
      </c>
      <c r="F27" s="32"/>
      <c r="G27" s="32"/>
      <c r="H27" s="32"/>
      <c r="I27" s="113"/>
      <c r="J27" s="113"/>
      <c r="K27" s="113"/>
      <c r="L27" s="115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112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79"/>
      <c r="E29" s="79"/>
      <c r="F29" s="79"/>
      <c r="G29" s="79"/>
      <c r="H29" s="79"/>
      <c r="I29" s="79"/>
      <c r="J29" s="79"/>
      <c r="K29" s="79"/>
      <c r="L29" s="112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16" t="s">
        <v>44</v>
      </c>
      <c r="E30" s="34"/>
      <c r="F30" s="34"/>
      <c r="G30" s="34"/>
      <c r="H30" s="34"/>
      <c r="I30" s="34"/>
      <c r="J30" s="85">
        <f>ROUND(J84, 2)</f>
        <v>2190492.8999999999</v>
      </c>
      <c r="K30" s="34"/>
      <c r="L30" s="112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79"/>
      <c r="E31" s="79"/>
      <c r="F31" s="79"/>
      <c r="G31" s="79"/>
      <c r="H31" s="79"/>
      <c r="I31" s="79"/>
      <c r="J31" s="79"/>
      <c r="K31" s="79"/>
      <c r="L31" s="112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46</v>
      </c>
      <c r="G32" s="34"/>
      <c r="H32" s="34"/>
      <c r="I32" s="39" t="s">
        <v>45</v>
      </c>
      <c r="J32" s="39" t="s">
        <v>47</v>
      </c>
      <c r="K32" s="34"/>
      <c r="L32" s="112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17" t="s">
        <v>48</v>
      </c>
      <c r="E33" s="30" t="s">
        <v>49</v>
      </c>
      <c r="F33" s="118">
        <f>ROUND((SUM(BE84:BE171)),  2)</f>
        <v>2190492.8999999999</v>
      </c>
      <c r="G33" s="34"/>
      <c r="H33" s="34"/>
      <c r="I33" s="119">
        <v>0.20999999999999999</v>
      </c>
      <c r="J33" s="118">
        <f>ROUND(((SUM(BE84:BE171))*I33),  2)</f>
        <v>460003.51000000001</v>
      </c>
      <c r="K33" s="34"/>
      <c r="L33" s="112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0" t="s">
        <v>50</v>
      </c>
      <c r="F34" s="118">
        <f>ROUND((SUM(BF84:BF171)),  2)</f>
        <v>0</v>
      </c>
      <c r="G34" s="34"/>
      <c r="H34" s="34"/>
      <c r="I34" s="119">
        <v>0.12</v>
      </c>
      <c r="J34" s="118">
        <f>ROUND(((SUM(BF84:BF171))*I34),  2)</f>
        <v>0</v>
      </c>
      <c r="K34" s="34"/>
      <c r="L34" s="112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30" t="s">
        <v>51</v>
      </c>
      <c r="F35" s="118">
        <f>ROUND((SUM(BG84:BG171)),  2)</f>
        <v>0</v>
      </c>
      <c r="G35" s="34"/>
      <c r="H35" s="34"/>
      <c r="I35" s="119">
        <v>0.20999999999999999</v>
      </c>
      <c r="J35" s="118">
        <f>0</f>
        <v>0</v>
      </c>
      <c r="K35" s="34"/>
      <c r="L35" s="112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30" t="s">
        <v>52</v>
      </c>
      <c r="F36" s="118">
        <f>ROUND((SUM(BH84:BH171)),  2)</f>
        <v>0</v>
      </c>
      <c r="G36" s="34"/>
      <c r="H36" s="34"/>
      <c r="I36" s="119">
        <v>0.12</v>
      </c>
      <c r="J36" s="118">
        <f>0</f>
        <v>0</v>
      </c>
      <c r="K36" s="34"/>
      <c r="L36" s="112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30" t="s">
        <v>53</v>
      </c>
      <c r="F37" s="118">
        <f>ROUND((SUM(BI84:BI171)),  2)</f>
        <v>0</v>
      </c>
      <c r="G37" s="34"/>
      <c r="H37" s="34"/>
      <c r="I37" s="119">
        <v>0</v>
      </c>
      <c r="J37" s="118">
        <f>0</f>
        <v>0</v>
      </c>
      <c r="K37" s="34"/>
      <c r="L37" s="112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112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0"/>
      <c r="D39" s="121" t="s">
        <v>54</v>
      </c>
      <c r="E39" s="71"/>
      <c r="F39" s="71"/>
      <c r="G39" s="122" t="s">
        <v>55</v>
      </c>
      <c r="H39" s="123" t="s">
        <v>56</v>
      </c>
      <c r="I39" s="71"/>
      <c r="J39" s="124">
        <f>SUM(J30:J37)</f>
        <v>2650496.4100000001</v>
      </c>
      <c r="K39" s="125"/>
      <c r="L39" s="112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50"/>
      <c r="C40" s="51"/>
      <c r="D40" s="51"/>
      <c r="E40" s="51"/>
      <c r="F40" s="51"/>
      <c r="G40" s="51"/>
      <c r="H40" s="51"/>
      <c r="I40" s="51"/>
      <c r="J40" s="51"/>
      <c r="K40" s="51"/>
      <c r="L40" s="112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="2" customFormat="1" ht="6.96" customHeight="1">
      <c r="A44" s="34"/>
      <c r="B44" s="52"/>
      <c r="C44" s="53"/>
      <c r="D44" s="53"/>
      <c r="E44" s="53"/>
      <c r="F44" s="53"/>
      <c r="G44" s="53"/>
      <c r="H44" s="53"/>
      <c r="I44" s="53"/>
      <c r="J44" s="53"/>
      <c r="K44" s="53"/>
      <c r="L44" s="112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="2" customFormat="1" ht="24.96" customHeight="1">
      <c r="A45" s="34"/>
      <c r="B45" s="35"/>
      <c r="C45" s="24" t="s">
        <v>98</v>
      </c>
      <c r="D45" s="34"/>
      <c r="E45" s="34"/>
      <c r="F45" s="34"/>
      <c r="G45" s="34"/>
      <c r="H45" s="34"/>
      <c r="I45" s="34"/>
      <c r="J45" s="34"/>
      <c r="K45" s="34"/>
      <c r="L45" s="112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="2" customFormat="1" ht="6.96" customHeight="1">
      <c r="A46" s="34"/>
      <c r="B46" s="35"/>
      <c r="C46" s="34"/>
      <c r="D46" s="34"/>
      <c r="E46" s="34"/>
      <c r="F46" s="34"/>
      <c r="G46" s="34"/>
      <c r="H46" s="34"/>
      <c r="I46" s="34"/>
      <c r="J46" s="34"/>
      <c r="K46" s="34"/>
      <c r="L46" s="112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="2" customFormat="1" ht="12" customHeight="1">
      <c r="A47" s="34"/>
      <c r="B47" s="35"/>
      <c r="C47" s="30" t="s">
        <v>15</v>
      </c>
      <c r="D47" s="34"/>
      <c r="E47" s="34"/>
      <c r="F47" s="34"/>
      <c r="G47" s="34"/>
      <c r="H47" s="34"/>
      <c r="I47" s="34"/>
      <c r="J47" s="34"/>
      <c r="K47" s="34"/>
      <c r="L47" s="112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="2" customFormat="1" ht="16.5" customHeight="1">
      <c r="A48" s="34"/>
      <c r="B48" s="35"/>
      <c r="C48" s="34"/>
      <c r="D48" s="34"/>
      <c r="E48" s="111" t="str">
        <f>E7</f>
        <v>Přípojka vody a NN pro multif. připoj. body v ul. Masarykova. ML</v>
      </c>
      <c r="F48" s="30"/>
      <c r="G48" s="30"/>
      <c r="H48" s="30"/>
      <c r="I48" s="34"/>
      <c r="J48" s="34"/>
      <c r="K48" s="34"/>
      <c r="L48" s="112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="2" customFormat="1" ht="12" customHeight="1">
      <c r="A49" s="34"/>
      <c r="B49" s="35"/>
      <c r="C49" s="30" t="s">
        <v>96</v>
      </c>
      <c r="D49" s="34"/>
      <c r="E49" s="34"/>
      <c r="F49" s="34"/>
      <c r="G49" s="34"/>
      <c r="H49" s="34"/>
      <c r="I49" s="34"/>
      <c r="J49" s="34"/>
      <c r="K49" s="34"/>
      <c r="L49" s="112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="2" customFormat="1" ht="16.5" customHeight="1">
      <c r="A50" s="34"/>
      <c r="B50" s="35"/>
      <c r="C50" s="34"/>
      <c r="D50" s="34"/>
      <c r="E50" s="57" t="str">
        <f>E9</f>
        <v>EIS - Elektroinstalace</v>
      </c>
      <c r="F50" s="34"/>
      <c r="G50" s="34"/>
      <c r="H50" s="34"/>
      <c r="I50" s="34"/>
      <c r="J50" s="34"/>
      <c r="K50" s="34"/>
      <c r="L50" s="112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="2" customFormat="1" ht="6.96" customHeight="1">
      <c r="A51" s="34"/>
      <c r="B51" s="35"/>
      <c r="C51" s="34"/>
      <c r="D51" s="34"/>
      <c r="E51" s="34"/>
      <c r="F51" s="34"/>
      <c r="G51" s="34"/>
      <c r="H51" s="34"/>
      <c r="I51" s="34"/>
      <c r="J51" s="34"/>
      <c r="K51" s="34"/>
      <c r="L51" s="112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="2" customFormat="1" ht="12" customHeight="1">
      <c r="A52" s="34"/>
      <c r="B52" s="35"/>
      <c r="C52" s="30" t="s">
        <v>21</v>
      </c>
      <c r="D52" s="34"/>
      <c r="E52" s="34"/>
      <c r="F52" s="27" t="str">
        <f>F12</f>
        <v>p.č. 73/1, 169, 78/1, k.ú. Mariánské Lázně</v>
      </c>
      <c r="G52" s="34"/>
      <c r="H52" s="34"/>
      <c r="I52" s="30" t="s">
        <v>23</v>
      </c>
      <c r="J52" s="59" t="str">
        <f>IF(J12="","",J12)</f>
        <v>10. 9. 2025</v>
      </c>
      <c r="K52" s="34"/>
      <c r="L52" s="112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="2" customFormat="1" ht="6.96" customHeight="1">
      <c r="A53" s="34"/>
      <c r="B53" s="35"/>
      <c r="C53" s="34"/>
      <c r="D53" s="34"/>
      <c r="E53" s="34"/>
      <c r="F53" s="34"/>
      <c r="G53" s="34"/>
      <c r="H53" s="34"/>
      <c r="I53" s="34"/>
      <c r="J53" s="34"/>
      <c r="K53" s="34"/>
      <c r="L53" s="112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="2" customFormat="1" ht="40.05" customHeight="1">
      <c r="A54" s="34"/>
      <c r="B54" s="35"/>
      <c r="C54" s="30" t="s">
        <v>29</v>
      </c>
      <c r="D54" s="34"/>
      <c r="E54" s="34"/>
      <c r="F54" s="27" t="str">
        <f>E15</f>
        <v>Město Mariánské Lázně</v>
      </c>
      <c r="G54" s="34"/>
      <c r="H54" s="34"/>
      <c r="I54" s="30" t="s">
        <v>36</v>
      </c>
      <c r="J54" s="32" t="str">
        <f>E21</f>
        <v>PK Beránek &amp; Hradil, Svobody 7/1, 350 02, Cheb</v>
      </c>
      <c r="K54" s="34"/>
      <c r="L54" s="112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="2" customFormat="1" ht="15.15" customHeight="1">
      <c r="A55" s="34"/>
      <c r="B55" s="35"/>
      <c r="C55" s="30" t="s">
        <v>34</v>
      </c>
      <c r="D55" s="34"/>
      <c r="E55" s="34"/>
      <c r="F55" s="27" t="str">
        <f>IF(E18="","",E18)</f>
        <v xml:space="preserve"> </v>
      </c>
      <c r="G55" s="34"/>
      <c r="H55" s="34"/>
      <c r="I55" s="30" t="s">
        <v>39</v>
      </c>
      <c r="J55" s="32" t="str">
        <f>E24</f>
        <v>Jakub Vilingr</v>
      </c>
      <c r="K55" s="34"/>
      <c r="L55" s="112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="2" customFormat="1" ht="10.32" customHeight="1">
      <c r="A56" s="34"/>
      <c r="B56" s="35"/>
      <c r="C56" s="34"/>
      <c r="D56" s="34"/>
      <c r="E56" s="34"/>
      <c r="F56" s="34"/>
      <c r="G56" s="34"/>
      <c r="H56" s="34"/>
      <c r="I56" s="34"/>
      <c r="J56" s="34"/>
      <c r="K56" s="34"/>
      <c r="L56" s="112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="2" customFormat="1" ht="29.28" customHeight="1">
      <c r="A57" s="34"/>
      <c r="B57" s="35"/>
      <c r="C57" s="126" t="s">
        <v>99</v>
      </c>
      <c r="D57" s="120"/>
      <c r="E57" s="120"/>
      <c r="F57" s="120"/>
      <c r="G57" s="120"/>
      <c r="H57" s="120"/>
      <c r="I57" s="120"/>
      <c r="J57" s="127" t="s">
        <v>100</v>
      </c>
      <c r="K57" s="120"/>
      <c r="L57" s="112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="2" customFormat="1" ht="10.32" customHeight="1">
      <c r="A58" s="34"/>
      <c r="B58" s="35"/>
      <c r="C58" s="34"/>
      <c r="D58" s="34"/>
      <c r="E58" s="34"/>
      <c r="F58" s="34"/>
      <c r="G58" s="34"/>
      <c r="H58" s="34"/>
      <c r="I58" s="34"/>
      <c r="J58" s="34"/>
      <c r="K58" s="34"/>
      <c r="L58" s="112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="2" customFormat="1" ht="22.8" customHeight="1">
      <c r="A59" s="34"/>
      <c r="B59" s="35"/>
      <c r="C59" s="128" t="s">
        <v>76</v>
      </c>
      <c r="D59" s="34"/>
      <c r="E59" s="34"/>
      <c r="F59" s="34"/>
      <c r="G59" s="34"/>
      <c r="H59" s="34"/>
      <c r="I59" s="34"/>
      <c r="J59" s="85">
        <f>J84</f>
        <v>2190492.8999999999</v>
      </c>
      <c r="K59" s="34"/>
      <c r="L59" s="112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20" t="s">
        <v>101</v>
      </c>
    </row>
    <row r="60" s="9" customFormat="1" ht="24.96" customHeight="1">
      <c r="A60" s="9"/>
      <c r="B60" s="129"/>
      <c r="C60" s="9"/>
      <c r="D60" s="130" t="s">
        <v>155</v>
      </c>
      <c r="E60" s="131"/>
      <c r="F60" s="131"/>
      <c r="G60" s="131"/>
      <c r="H60" s="131"/>
      <c r="I60" s="131"/>
      <c r="J60" s="132">
        <f>J85</f>
        <v>240209.13000000001</v>
      </c>
      <c r="K60" s="9"/>
      <c r="L60" s="12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33"/>
      <c r="C61" s="10"/>
      <c r="D61" s="134" t="s">
        <v>409</v>
      </c>
      <c r="E61" s="135"/>
      <c r="F61" s="135"/>
      <c r="G61" s="135"/>
      <c r="H61" s="135"/>
      <c r="I61" s="135"/>
      <c r="J61" s="136">
        <f>J86</f>
        <v>240209.13000000001</v>
      </c>
      <c r="K61" s="10"/>
      <c r="L61" s="133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9" customFormat="1" ht="24.96" customHeight="1">
      <c r="A62" s="9"/>
      <c r="B62" s="129"/>
      <c r="C62" s="9"/>
      <c r="D62" s="130" t="s">
        <v>410</v>
      </c>
      <c r="E62" s="131"/>
      <c r="F62" s="131"/>
      <c r="G62" s="131"/>
      <c r="H62" s="131"/>
      <c r="I62" s="131"/>
      <c r="J62" s="132">
        <f>J103</f>
        <v>1950283.77</v>
      </c>
      <c r="K62" s="9"/>
      <c r="L62" s="12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10" customFormat="1" ht="19.92" customHeight="1">
      <c r="A63" s="10"/>
      <c r="B63" s="133"/>
      <c r="C63" s="10"/>
      <c r="D63" s="134" t="s">
        <v>411</v>
      </c>
      <c r="E63" s="135"/>
      <c r="F63" s="135"/>
      <c r="G63" s="135"/>
      <c r="H63" s="135"/>
      <c r="I63" s="135"/>
      <c r="J63" s="136">
        <f>J104</f>
        <v>1604864.7</v>
      </c>
      <c r="K63" s="10"/>
      <c r="L63" s="133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33"/>
      <c r="C64" s="10"/>
      <c r="D64" s="134" t="s">
        <v>412</v>
      </c>
      <c r="E64" s="135"/>
      <c r="F64" s="135"/>
      <c r="G64" s="135"/>
      <c r="H64" s="135"/>
      <c r="I64" s="135"/>
      <c r="J64" s="136">
        <f>J118</f>
        <v>345419.07000000001</v>
      </c>
      <c r="K64" s="10"/>
      <c r="L64" s="133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4"/>
      <c r="B65" s="35"/>
      <c r="C65" s="34"/>
      <c r="D65" s="34"/>
      <c r="E65" s="34"/>
      <c r="F65" s="34"/>
      <c r="G65" s="34"/>
      <c r="H65" s="34"/>
      <c r="I65" s="34"/>
      <c r="J65" s="34"/>
      <c r="K65" s="34"/>
      <c r="L65" s="112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="2" customFormat="1" ht="6.96" customHeight="1">
      <c r="A66" s="34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12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="2" customFormat="1" ht="6.96" customHeight="1">
      <c r="A70" s="34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112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="2" customFormat="1" ht="24.96" customHeight="1">
      <c r="A71" s="34"/>
      <c r="B71" s="35"/>
      <c r="C71" s="24" t="s">
        <v>104</v>
      </c>
      <c r="D71" s="34"/>
      <c r="E71" s="34"/>
      <c r="F71" s="34"/>
      <c r="G71" s="34"/>
      <c r="H71" s="34"/>
      <c r="I71" s="34"/>
      <c r="J71" s="34"/>
      <c r="K71" s="34"/>
      <c r="L71" s="112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="2" customFormat="1" ht="6.96" customHeight="1">
      <c r="A72" s="34"/>
      <c r="B72" s="35"/>
      <c r="C72" s="34"/>
      <c r="D72" s="34"/>
      <c r="E72" s="34"/>
      <c r="F72" s="34"/>
      <c r="G72" s="34"/>
      <c r="H72" s="34"/>
      <c r="I72" s="34"/>
      <c r="J72" s="34"/>
      <c r="K72" s="34"/>
      <c r="L72" s="112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="2" customFormat="1" ht="12" customHeight="1">
      <c r="A73" s="34"/>
      <c r="B73" s="35"/>
      <c r="C73" s="30" t="s">
        <v>15</v>
      </c>
      <c r="D73" s="34"/>
      <c r="E73" s="34"/>
      <c r="F73" s="34"/>
      <c r="G73" s="34"/>
      <c r="H73" s="34"/>
      <c r="I73" s="34"/>
      <c r="J73" s="34"/>
      <c r="K73" s="34"/>
      <c r="L73" s="112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="2" customFormat="1" ht="16.5" customHeight="1">
      <c r="A74" s="34"/>
      <c r="B74" s="35"/>
      <c r="C74" s="34"/>
      <c r="D74" s="34"/>
      <c r="E74" s="111" t="str">
        <f>E7</f>
        <v>Přípojka vody a NN pro multif. připoj. body v ul. Masarykova. ML</v>
      </c>
      <c r="F74" s="30"/>
      <c r="G74" s="30"/>
      <c r="H74" s="30"/>
      <c r="I74" s="34"/>
      <c r="J74" s="34"/>
      <c r="K74" s="34"/>
      <c r="L74" s="112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="2" customFormat="1" ht="12" customHeight="1">
      <c r="A75" s="34"/>
      <c r="B75" s="35"/>
      <c r="C75" s="30" t="s">
        <v>96</v>
      </c>
      <c r="D75" s="34"/>
      <c r="E75" s="34"/>
      <c r="F75" s="34"/>
      <c r="G75" s="34"/>
      <c r="H75" s="34"/>
      <c r="I75" s="34"/>
      <c r="J75" s="34"/>
      <c r="K75" s="34"/>
      <c r="L75" s="112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="2" customFormat="1" ht="16.5" customHeight="1">
      <c r="A76" s="34"/>
      <c r="B76" s="35"/>
      <c r="C76" s="34"/>
      <c r="D76" s="34"/>
      <c r="E76" s="57" t="str">
        <f>E9</f>
        <v>EIS - Elektroinstalace</v>
      </c>
      <c r="F76" s="34"/>
      <c r="G76" s="34"/>
      <c r="H76" s="34"/>
      <c r="I76" s="34"/>
      <c r="J76" s="34"/>
      <c r="K76" s="34"/>
      <c r="L76" s="112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6.96" customHeight="1">
      <c r="A77" s="34"/>
      <c r="B77" s="35"/>
      <c r="C77" s="34"/>
      <c r="D77" s="34"/>
      <c r="E77" s="34"/>
      <c r="F77" s="34"/>
      <c r="G77" s="34"/>
      <c r="H77" s="34"/>
      <c r="I77" s="34"/>
      <c r="J77" s="34"/>
      <c r="K77" s="34"/>
      <c r="L77" s="112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="2" customFormat="1" ht="12" customHeight="1">
      <c r="A78" s="34"/>
      <c r="B78" s="35"/>
      <c r="C78" s="30" t="s">
        <v>21</v>
      </c>
      <c r="D78" s="34"/>
      <c r="E78" s="34"/>
      <c r="F78" s="27" t="str">
        <f>F12</f>
        <v>p.č. 73/1, 169, 78/1, k.ú. Mariánské Lázně</v>
      </c>
      <c r="G78" s="34"/>
      <c r="H78" s="34"/>
      <c r="I78" s="30" t="s">
        <v>23</v>
      </c>
      <c r="J78" s="59" t="str">
        <f>IF(J12="","",J12)</f>
        <v>10. 9. 2025</v>
      </c>
      <c r="K78" s="34"/>
      <c r="L78" s="112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="2" customFormat="1" ht="6.96" customHeight="1">
      <c r="A79" s="34"/>
      <c r="B79" s="35"/>
      <c r="C79" s="34"/>
      <c r="D79" s="34"/>
      <c r="E79" s="34"/>
      <c r="F79" s="34"/>
      <c r="G79" s="34"/>
      <c r="H79" s="34"/>
      <c r="I79" s="34"/>
      <c r="J79" s="34"/>
      <c r="K79" s="34"/>
      <c r="L79" s="112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="2" customFormat="1" ht="40.05" customHeight="1">
      <c r="A80" s="34"/>
      <c r="B80" s="35"/>
      <c r="C80" s="30" t="s">
        <v>29</v>
      </c>
      <c r="D80" s="34"/>
      <c r="E80" s="34"/>
      <c r="F80" s="27" t="str">
        <f>E15</f>
        <v>Město Mariánské Lázně</v>
      </c>
      <c r="G80" s="34"/>
      <c r="H80" s="34"/>
      <c r="I80" s="30" t="s">
        <v>36</v>
      </c>
      <c r="J80" s="32" t="str">
        <f>E21</f>
        <v>PK Beránek &amp; Hradil, Svobody 7/1, 350 02, Cheb</v>
      </c>
      <c r="K80" s="34"/>
      <c r="L80" s="112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="2" customFormat="1" ht="15.15" customHeight="1">
      <c r="A81" s="34"/>
      <c r="B81" s="35"/>
      <c r="C81" s="30" t="s">
        <v>34</v>
      </c>
      <c r="D81" s="34"/>
      <c r="E81" s="34"/>
      <c r="F81" s="27" t="str">
        <f>IF(E18="","",E18)</f>
        <v xml:space="preserve"> </v>
      </c>
      <c r="G81" s="34"/>
      <c r="H81" s="34"/>
      <c r="I81" s="30" t="s">
        <v>39</v>
      </c>
      <c r="J81" s="32" t="str">
        <f>E24</f>
        <v>Jakub Vilingr</v>
      </c>
      <c r="K81" s="34"/>
      <c r="L81" s="112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10.32" customHeight="1">
      <c r="A82" s="34"/>
      <c r="B82" s="35"/>
      <c r="C82" s="34"/>
      <c r="D82" s="34"/>
      <c r="E82" s="34"/>
      <c r="F82" s="34"/>
      <c r="G82" s="34"/>
      <c r="H82" s="34"/>
      <c r="I82" s="34"/>
      <c r="J82" s="34"/>
      <c r="K82" s="34"/>
      <c r="L82" s="112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11" customFormat="1" ht="29.28" customHeight="1">
      <c r="A83" s="137"/>
      <c r="B83" s="138"/>
      <c r="C83" s="139" t="s">
        <v>105</v>
      </c>
      <c r="D83" s="140" t="s">
        <v>63</v>
      </c>
      <c r="E83" s="140" t="s">
        <v>59</v>
      </c>
      <c r="F83" s="140" t="s">
        <v>60</v>
      </c>
      <c r="G83" s="140" t="s">
        <v>106</v>
      </c>
      <c r="H83" s="140" t="s">
        <v>107</v>
      </c>
      <c r="I83" s="140" t="s">
        <v>108</v>
      </c>
      <c r="J83" s="140" t="s">
        <v>100</v>
      </c>
      <c r="K83" s="141" t="s">
        <v>109</v>
      </c>
      <c r="L83" s="142"/>
      <c r="M83" s="75" t="s">
        <v>3</v>
      </c>
      <c r="N83" s="76" t="s">
        <v>48</v>
      </c>
      <c r="O83" s="76" t="s">
        <v>110</v>
      </c>
      <c r="P83" s="76" t="s">
        <v>111</v>
      </c>
      <c r="Q83" s="76" t="s">
        <v>112</v>
      </c>
      <c r="R83" s="76" t="s">
        <v>113</v>
      </c>
      <c r="S83" s="76" t="s">
        <v>114</v>
      </c>
      <c r="T83" s="77" t="s">
        <v>115</v>
      </c>
      <c r="U83" s="137"/>
      <c r="V83" s="137"/>
      <c r="W83" s="137"/>
      <c r="X83" s="137"/>
      <c r="Y83" s="137"/>
      <c r="Z83" s="137"/>
      <c r="AA83" s="137"/>
      <c r="AB83" s="137"/>
      <c r="AC83" s="137"/>
      <c r="AD83" s="137"/>
      <c r="AE83" s="137"/>
    </row>
    <row r="84" s="2" customFormat="1" ht="22.8" customHeight="1">
      <c r="A84" s="34"/>
      <c r="B84" s="35"/>
      <c r="C84" s="82" t="s">
        <v>116</v>
      </c>
      <c r="D84" s="34"/>
      <c r="E84" s="34"/>
      <c r="F84" s="34"/>
      <c r="G84" s="34"/>
      <c r="H84" s="34"/>
      <c r="I84" s="34"/>
      <c r="J84" s="143">
        <f>BK84</f>
        <v>2190492.8999999999</v>
      </c>
      <c r="K84" s="34"/>
      <c r="L84" s="35"/>
      <c r="M84" s="78"/>
      <c r="N84" s="63"/>
      <c r="O84" s="79"/>
      <c r="P84" s="144">
        <f>P85+P103</f>
        <v>563.60602300000005</v>
      </c>
      <c r="Q84" s="79"/>
      <c r="R84" s="144">
        <f>R85+R103</f>
        <v>3.2602082999999999</v>
      </c>
      <c r="S84" s="79"/>
      <c r="T84" s="145">
        <f>T85+T103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20" t="s">
        <v>77</v>
      </c>
      <c r="AU84" s="20" t="s">
        <v>101</v>
      </c>
      <c r="BK84" s="146">
        <f>BK85+BK103</f>
        <v>2190492.8999999999</v>
      </c>
    </row>
    <row r="85" s="12" customFormat="1" ht="25.92" customHeight="1">
      <c r="A85" s="12"/>
      <c r="B85" s="147"/>
      <c r="C85" s="12"/>
      <c r="D85" s="148" t="s">
        <v>77</v>
      </c>
      <c r="E85" s="149" t="s">
        <v>376</v>
      </c>
      <c r="F85" s="149" t="s">
        <v>377</v>
      </c>
      <c r="G85" s="12"/>
      <c r="H85" s="12"/>
      <c r="I85" s="12"/>
      <c r="J85" s="150">
        <f>BK85</f>
        <v>240209.13000000001</v>
      </c>
      <c r="K85" s="12"/>
      <c r="L85" s="147"/>
      <c r="M85" s="151"/>
      <c r="N85" s="152"/>
      <c r="O85" s="152"/>
      <c r="P85" s="153">
        <f>P86</f>
        <v>103.71518500000001</v>
      </c>
      <c r="Q85" s="152"/>
      <c r="R85" s="153">
        <f>R86</f>
        <v>0.70324799999999998</v>
      </c>
      <c r="S85" s="152"/>
      <c r="T85" s="154">
        <f>T86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48" t="s">
        <v>88</v>
      </c>
      <c r="AT85" s="155" t="s">
        <v>77</v>
      </c>
      <c r="AU85" s="155" t="s">
        <v>78</v>
      </c>
      <c r="AY85" s="148" t="s">
        <v>118</v>
      </c>
      <c r="BK85" s="156">
        <f>BK86</f>
        <v>240209.13000000001</v>
      </c>
    </row>
    <row r="86" s="12" customFormat="1" ht="22.8" customHeight="1">
      <c r="A86" s="12"/>
      <c r="B86" s="147"/>
      <c r="C86" s="12"/>
      <c r="D86" s="148" t="s">
        <v>77</v>
      </c>
      <c r="E86" s="157" t="s">
        <v>413</v>
      </c>
      <c r="F86" s="157" t="s">
        <v>414</v>
      </c>
      <c r="G86" s="12"/>
      <c r="H86" s="12"/>
      <c r="I86" s="12"/>
      <c r="J86" s="158">
        <f>BK86</f>
        <v>240209.13000000001</v>
      </c>
      <c r="K86" s="12"/>
      <c r="L86" s="147"/>
      <c r="M86" s="151"/>
      <c r="N86" s="152"/>
      <c r="O86" s="152"/>
      <c r="P86" s="153">
        <f>SUM(P87:P102)</f>
        <v>103.71518500000001</v>
      </c>
      <c r="Q86" s="152"/>
      <c r="R86" s="153">
        <f>SUM(R87:R102)</f>
        <v>0.70324799999999998</v>
      </c>
      <c r="S86" s="152"/>
      <c r="T86" s="154">
        <f>SUM(T87:T102)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48" t="s">
        <v>88</v>
      </c>
      <c r="AT86" s="155" t="s">
        <v>77</v>
      </c>
      <c r="AU86" s="155" t="s">
        <v>86</v>
      </c>
      <c r="AY86" s="148" t="s">
        <v>118</v>
      </c>
      <c r="BK86" s="156">
        <f>SUM(BK87:BK102)</f>
        <v>240209.13000000001</v>
      </c>
    </row>
    <row r="87" s="2" customFormat="1" ht="24.15" customHeight="1">
      <c r="A87" s="34"/>
      <c r="B87" s="159"/>
      <c r="C87" s="160" t="s">
        <v>86</v>
      </c>
      <c r="D87" s="160" t="s">
        <v>121</v>
      </c>
      <c r="E87" s="161" t="s">
        <v>415</v>
      </c>
      <c r="F87" s="162" t="s">
        <v>416</v>
      </c>
      <c r="G87" s="163" t="s">
        <v>208</v>
      </c>
      <c r="H87" s="164">
        <v>416</v>
      </c>
      <c r="I87" s="165">
        <v>82</v>
      </c>
      <c r="J87" s="165">
        <f>ROUND(I87*H87,2)</f>
        <v>34112</v>
      </c>
      <c r="K87" s="162" t="s">
        <v>125</v>
      </c>
      <c r="L87" s="35"/>
      <c r="M87" s="166" t="s">
        <v>3</v>
      </c>
      <c r="N87" s="167" t="s">
        <v>49</v>
      </c>
      <c r="O87" s="168">
        <v>0.13800000000000001</v>
      </c>
      <c r="P87" s="168">
        <f>O87*H87</f>
        <v>57.408000000000001</v>
      </c>
      <c r="Q87" s="168">
        <v>0</v>
      </c>
      <c r="R87" s="168">
        <f>Q87*H87</f>
        <v>0</v>
      </c>
      <c r="S87" s="168">
        <v>0</v>
      </c>
      <c r="T87" s="169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70" t="s">
        <v>285</v>
      </c>
      <c r="AT87" s="170" t="s">
        <v>121</v>
      </c>
      <c r="AU87" s="170" t="s">
        <v>88</v>
      </c>
      <c r="AY87" s="20" t="s">
        <v>118</v>
      </c>
      <c r="BE87" s="171">
        <f>IF(N87="základní",J87,0)</f>
        <v>34112</v>
      </c>
      <c r="BF87" s="171">
        <f>IF(N87="snížená",J87,0)</f>
        <v>0</v>
      </c>
      <c r="BG87" s="171">
        <f>IF(N87="zákl. přenesená",J87,0)</f>
        <v>0</v>
      </c>
      <c r="BH87" s="171">
        <f>IF(N87="sníž. přenesená",J87,0)</f>
        <v>0</v>
      </c>
      <c r="BI87" s="171">
        <f>IF(N87="nulová",J87,0)</f>
        <v>0</v>
      </c>
      <c r="BJ87" s="20" t="s">
        <v>86</v>
      </c>
      <c r="BK87" s="171">
        <f>ROUND(I87*H87,2)</f>
        <v>34112</v>
      </c>
      <c r="BL87" s="20" t="s">
        <v>285</v>
      </c>
      <c r="BM87" s="170" t="s">
        <v>417</v>
      </c>
    </row>
    <row r="88" s="2" customFormat="1">
      <c r="A88" s="34"/>
      <c r="B88" s="35"/>
      <c r="C88" s="34"/>
      <c r="D88" s="172" t="s">
        <v>128</v>
      </c>
      <c r="E88" s="34"/>
      <c r="F88" s="173" t="s">
        <v>418</v>
      </c>
      <c r="G88" s="34"/>
      <c r="H88" s="34"/>
      <c r="I88" s="34"/>
      <c r="J88" s="34"/>
      <c r="K88" s="34"/>
      <c r="L88" s="35"/>
      <c r="M88" s="174"/>
      <c r="N88" s="175"/>
      <c r="O88" s="67"/>
      <c r="P88" s="67"/>
      <c r="Q88" s="67"/>
      <c r="R88" s="67"/>
      <c r="S88" s="67"/>
      <c r="T88" s="68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20" t="s">
        <v>128</v>
      </c>
      <c r="AU88" s="20" t="s">
        <v>88</v>
      </c>
    </row>
    <row r="89" s="2" customFormat="1">
      <c r="A89" s="34"/>
      <c r="B89" s="35"/>
      <c r="C89" s="34"/>
      <c r="D89" s="176" t="s">
        <v>129</v>
      </c>
      <c r="E89" s="34"/>
      <c r="F89" s="177" t="s">
        <v>419</v>
      </c>
      <c r="G89" s="34"/>
      <c r="H89" s="34"/>
      <c r="I89" s="34"/>
      <c r="J89" s="34"/>
      <c r="K89" s="34"/>
      <c r="L89" s="35"/>
      <c r="M89" s="174"/>
      <c r="N89" s="175"/>
      <c r="O89" s="67"/>
      <c r="P89" s="67"/>
      <c r="Q89" s="67"/>
      <c r="R89" s="67"/>
      <c r="S89" s="67"/>
      <c r="T89" s="68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20" t="s">
        <v>129</v>
      </c>
      <c r="AU89" s="20" t="s">
        <v>88</v>
      </c>
    </row>
    <row r="90" s="14" customFormat="1">
      <c r="A90" s="14"/>
      <c r="B90" s="189"/>
      <c r="C90" s="14"/>
      <c r="D90" s="172" t="s">
        <v>166</v>
      </c>
      <c r="E90" s="190" t="s">
        <v>3</v>
      </c>
      <c r="F90" s="191" t="s">
        <v>420</v>
      </c>
      <c r="G90" s="14"/>
      <c r="H90" s="192">
        <v>416</v>
      </c>
      <c r="I90" s="14"/>
      <c r="J90" s="14"/>
      <c r="K90" s="14"/>
      <c r="L90" s="189"/>
      <c r="M90" s="193"/>
      <c r="N90" s="194"/>
      <c r="O90" s="194"/>
      <c r="P90" s="194"/>
      <c r="Q90" s="194"/>
      <c r="R90" s="194"/>
      <c r="S90" s="194"/>
      <c r="T90" s="195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190" t="s">
        <v>166</v>
      </c>
      <c r="AU90" s="190" t="s">
        <v>88</v>
      </c>
      <c r="AV90" s="14" t="s">
        <v>88</v>
      </c>
      <c r="AW90" s="14" t="s">
        <v>38</v>
      </c>
      <c r="AX90" s="14" t="s">
        <v>86</v>
      </c>
      <c r="AY90" s="190" t="s">
        <v>118</v>
      </c>
    </row>
    <row r="91" s="2" customFormat="1" ht="24.15" customHeight="1">
      <c r="A91" s="34"/>
      <c r="B91" s="159"/>
      <c r="C91" s="203" t="s">
        <v>88</v>
      </c>
      <c r="D91" s="203" t="s">
        <v>286</v>
      </c>
      <c r="E91" s="204" t="s">
        <v>421</v>
      </c>
      <c r="F91" s="205" t="s">
        <v>422</v>
      </c>
      <c r="G91" s="206" t="s">
        <v>208</v>
      </c>
      <c r="H91" s="207">
        <v>478.39999999999998</v>
      </c>
      <c r="I91" s="208">
        <v>369</v>
      </c>
      <c r="J91" s="208">
        <f>ROUND(I91*H91,2)</f>
        <v>176529.60000000001</v>
      </c>
      <c r="K91" s="205" t="s">
        <v>125</v>
      </c>
      <c r="L91" s="209"/>
      <c r="M91" s="210" t="s">
        <v>3</v>
      </c>
      <c r="N91" s="211" t="s">
        <v>49</v>
      </c>
      <c r="O91" s="168">
        <v>0</v>
      </c>
      <c r="P91" s="168">
        <f>O91*H91</f>
        <v>0</v>
      </c>
      <c r="Q91" s="168">
        <v>0.00147</v>
      </c>
      <c r="R91" s="168">
        <f>Q91*H91</f>
        <v>0.70324799999999998</v>
      </c>
      <c r="S91" s="168">
        <v>0</v>
      </c>
      <c r="T91" s="169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70" t="s">
        <v>393</v>
      </c>
      <c r="AT91" s="170" t="s">
        <v>286</v>
      </c>
      <c r="AU91" s="170" t="s">
        <v>88</v>
      </c>
      <c r="AY91" s="20" t="s">
        <v>118</v>
      </c>
      <c r="BE91" s="171">
        <f>IF(N91="základní",J91,0)</f>
        <v>176529.60000000001</v>
      </c>
      <c r="BF91" s="171">
        <f>IF(N91="snížená",J91,0)</f>
        <v>0</v>
      </c>
      <c r="BG91" s="171">
        <f>IF(N91="zákl. přenesená",J91,0)</f>
        <v>0</v>
      </c>
      <c r="BH91" s="171">
        <f>IF(N91="sníž. přenesená",J91,0)</f>
        <v>0</v>
      </c>
      <c r="BI91" s="171">
        <f>IF(N91="nulová",J91,0)</f>
        <v>0</v>
      </c>
      <c r="BJ91" s="20" t="s">
        <v>86</v>
      </c>
      <c r="BK91" s="171">
        <f>ROUND(I91*H91,2)</f>
        <v>176529.60000000001</v>
      </c>
      <c r="BL91" s="20" t="s">
        <v>285</v>
      </c>
      <c r="BM91" s="170" t="s">
        <v>423</v>
      </c>
    </row>
    <row r="92" s="2" customFormat="1">
      <c r="A92" s="34"/>
      <c r="B92" s="35"/>
      <c r="C92" s="34"/>
      <c r="D92" s="172" t="s">
        <v>128</v>
      </c>
      <c r="E92" s="34"/>
      <c r="F92" s="173" t="s">
        <v>422</v>
      </c>
      <c r="G92" s="34"/>
      <c r="H92" s="34"/>
      <c r="I92" s="34"/>
      <c r="J92" s="34"/>
      <c r="K92" s="34"/>
      <c r="L92" s="35"/>
      <c r="M92" s="174"/>
      <c r="N92" s="175"/>
      <c r="O92" s="67"/>
      <c r="P92" s="67"/>
      <c r="Q92" s="67"/>
      <c r="R92" s="67"/>
      <c r="S92" s="67"/>
      <c r="T92" s="68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20" t="s">
        <v>128</v>
      </c>
      <c r="AU92" s="20" t="s">
        <v>88</v>
      </c>
    </row>
    <row r="93" s="14" customFormat="1">
      <c r="A93" s="14"/>
      <c r="B93" s="189"/>
      <c r="C93" s="14"/>
      <c r="D93" s="172" t="s">
        <v>166</v>
      </c>
      <c r="E93" s="14"/>
      <c r="F93" s="191" t="s">
        <v>424</v>
      </c>
      <c r="G93" s="14"/>
      <c r="H93" s="192">
        <v>478.39999999999998</v>
      </c>
      <c r="I93" s="14"/>
      <c r="J93" s="14"/>
      <c r="K93" s="14"/>
      <c r="L93" s="189"/>
      <c r="M93" s="193"/>
      <c r="N93" s="194"/>
      <c r="O93" s="194"/>
      <c r="P93" s="194"/>
      <c r="Q93" s="194"/>
      <c r="R93" s="194"/>
      <c r="S93" s="194"/>
      <c r="T93" s="195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190" t="s">
        <v>166</v>
      </c>
      <c r="AU93" s="190" t="s">
        <v>88</v>
      </c>
      <c r="AV93" s="14" t="s">
        <v>88</v>
      </c>
      <c r="AW93" s="14" t="s">
        <v>4</v>
      </c>
      <c r="AX93" s="14" t="s">
        <v>86</v>
      </c>
      <c r="AY93" s="190" t="s">
        <v>118</v>
      </c>
    </row>
    <row r="94" s="2" customFormat="1" ht="24.15" customHeight="1">
      <c r="A94" s="34"/>
      <c r="B94" s="159"/>
      <c r="C94" s="160" t="s">
        <v>135</v>
      </c>
      <c r="D94" s="160" t="s">
        <v>121</v>
      </c>
      <c r="E94" s="161" t="s">
        <v>425</v>
      </c>
      <c r="F94" s="162" t="s">
        <v>426</v>
      </c>
      <c r="G94" s="163" t="s">
        <v>383</v>
      </c>
      <c r="H94" s="164">
        <v>1</v>
      </c>
      <c r="I94" s="165">
        <v>19800</v>
      </c>
      <c r="J94" s="165">
        <f>ROUND(I94*H94,2)</f>
        <v>19800</v>
      </c>
      <c r="K94" s="162" t="s">
        <v>125</v>
      </c>
      <c r="L94" s="35"/>
      <c r="M94" s="166" t="s">
        <v>3</v>
      </c>
      <c r="N94" s="167" t="s">
        <v>49</v>
      </c>
      <c r="O94" s="168">
        <v>31.841999999999999</v>
      </c>
      <c r="P94" s="168">
        <f>O94*H94</f>
        <v>31.841999999999999</v>
      </c>
      <c r="Q94" s="168">
        <v>0</v>
      </c>
      <c r="R94" s="168">
        <f>Q94*H94</f>
        <v>0</v>
      </c>
      <c r="S94" s="168">
        <v>0</v>
      </c>
      <c r="T94" s="169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70" t="s">
        <v>285</v>
      </c>
      <c r="AT94" s="170" t="s">
        <v>121</v>
      </c>
      <c r="AU94" s="170" t="s">
        <v>88</v>
      </c>
      <c r="AY94" s="20" t="s">
        <v>118</v>
      </c>
      <c r="BE94" s="171">
        <f>IF(N94="základní",J94,0)</f>
        <v>19800</v>
      </c>
      <c r="BF94" s="171">
        <f>IF(N94="snížená",J94,0)</f>
        <v>0</v>
      </c>
      <c r="BG94" s="171">
        <f>IF(N94="zákl. přenesená",J94,0)</f>
        <v>0</v>
      </c>
      <c r="BH94" s="171">
        <f>IF(N94="sníž. přenesená",J94,0)</f>
        <v>0</v>
      </c>
      <c r="BI94" s="171">
        <f>IF(N94="nulová",J94,0)</f>
        <v>0</v>
      </c>
      <c r="BJ94" s="20" t="s">
        <v>86</v>
      </c>
      <c r="BK94" s="171">
        <f>ROUND(I94*H94,2)</f>
        <v>19800</v>
      </c>
      <c r="BL94" s="20" t="s">
        <v>285</v>
      </c>
      <c r="BM94" s="170" t="s">
        <v>427</v>
      </c>
    </row>
    <row r="95" s="2" customFormat="1">
      <c r="A95" s="34"/>
      <c r="B95" s="35"/>
      <c r="C95" s="34"/>
      <c r="D95" s="172" t="s">
        <v>128</v>
      </c>
      <c r="E95" s="34"/>
      <c r="F95" s="173" t="s">
        <v>428</v>
      </c>
      <c r="G95" s="34"/>
      <c r="H95" s="34"/>
      <c r="I95" s="34"/>
      <c r="J95" s="34"/>
      <c r="K95" s="34"/>
      <c r="L95" s="35"/>
      <c r="M95" s="174"/>
      <c r="N95" s="175"/>
      <c r="O95" s="67"/>
      <c r="P95" s="67"/>
      <c r="Q95" s="67"/>
      <c r="R95" s="67"/>
      <c r="S95" s="67"/>
      <c r="T95" s="68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20" t="s">
        <v>128</v>
      </c>
      <c r="AU95" s="20" t="s">
        <v>88</v>
      </c>
    </row>
    <row r="96" s="2" customFormat="1">
      <c r="A96" s="34"/>
      <c r="B96" s="35"/>
      <c r="C96" s="34"/>
      <c r="D96" s="176" t="s">
        <v>129</v>
      </c>
      <c r="E96" s="34"/>
      <c r="F96" s="177" t="s">
        <v>429</v>
      </c>
      <c r="G96" s="34"/>
      <c r="H96" s="34"/>
      <c r="I96" s="34"/>
      <c r="J96" s="34"/>
      <c r="K96" s="34"/>
      <c r="L96" s="35"/>
      <c r="M96" s="174"/>
      <c r="N96" s="175"/>
      <c r="O96" s="67"/>
      <c r="P96" s="67"/>
      <c r="Q96" s="67"/>
      <c r="R96" s="67"/>
      <c r="S96" s="67"/>
      <c r="T96" s="68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20" t="s">
        <v>129</v>
      </c>
      <c r="AU96" s="20" t="s">
        <v>88</v>
      </c>
    </row>
    <row r="97" s="2" customFormat="1" ht="24.15" customHeight="1">
      <c r="A97" s="34"/>
      <c r="B97" s="159"/>
      <c r="C97" s="160" t="s">
        <v>142</v>
      </c>
      <c r="D97" s="160" t="s">
        <v>121</v>
      </c>
      <c r="E97" s="161" t="s">
        <v>430</v>
      </c>
      <c r="F97" s="162" t="s">
        <v>431</v>
      </c>
      <c r="G97" s="163" t="s">
        <v>383</v>
      </c>
      <c r="H97" s="164">
        <v>1</v>
      </c>
      <c r="I97" s="165">
        <v>7300</v>
      </c>
      <c r="J97" s="165">
        <f>ROUND(I97*H97,2)</f>
        <v>7300</v>
      </c>
      <c r="K97" s="162" t="s">
        <v>125</v>
      </c>
      <c r="L97" s="35"/>
      <c r="M97" s="166" t="s">
        <v>3</v>
      </c>
      <c r="N97" s="167" t="s">
        <v>49</v>
      </c>
      <c r="O97" s="168">
        <v>11.727</v>
      </c>
      <c r="P97" s="168">
        <f>O97*H97</f>
        <v>11.727</v>
      </c>
      <c r="Q97" s="168">
        <v>0</v>
      </c>
      <c r="R97" s="168">
        <f>Q97*H97</f>
        <v>0</v>
      </c>
      <c r="S97" s="168">
        <v>0</v>
      </c>
      <c r="T97" s="169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70" t="s">
        <v>285</v>
      </c>
      <c r="AT97" s="170" t="s">
        <v>121</v>
      </c>
      <c r="AU97" s="170" t="s">
        <v>88</v>
      </c>
      <c r="AY97" s="20" t="s">
        <v>118</v>
      </c>
      <c r="BE97" s="171">
        <f>IF(N97="základní",J97,0)</f>
        <v>7300</v>
      </c>
      <c r="BF97" s="171">
        <f>IF(N97="snížená",J97,0)</f>
        <v>0</v>
      </c>
      <c r="BG97" s="171">
        <f>IF(N97="zákl. přenesená",J97,0)</f>
        <v>0</v>
      </c>
      <c r="BH97" s="171">
        <f>IF(N97="sníž. přenesená",J97,0)</f>
        <v>0</v>
      </c>
      <c r="BI97" s="171">
        <f>IF(N97="nulová",J97,0)</f>
        <v>0</v>
      </c>
      <c r="BJ97" s="20" t="s">
        <v>86</v>
      </c>
      <c r="BK97" s="171">
        <f>ROUND(I97*H97,2)</f>
        <v>7300</v>
      </c>
      <c r="BL97" s="20" t="s">
        <v>285</v>
      </c>
      <c r="BM97" s="170" t="s">
        <v>432</v>
      </c>
    </row>
    <row r="98" s="2" customFormat="1">
      <c r="A98" s="34"/>
      <c r="B98" s="35"/>
      <c r="C98" s="34"/>
      <c r="D98" s="172" t="s">
        <v>128</v>
      </c>
      <c r="E98" s="34"/>
      <c r="F98" s="173" t="s">
        <v>433</v>
      </c>
      <c r="G98" s="34"/>
      <c r="H98" s="34"/>
      <c r="I98" s="34"/>
      <c r="J98" s="34"/>
      <c r="K98" s="34"/>
      <c r="L98" s="35"/>
      <c r="M98" s="174"/>
      <c r="N98" s="175"/>
      <c r="O98" s="67"/>
      <c r="P98" s="67"/>
      <c r="Q98" s="67"/>
      <c r="R98" s="67"/>
      <c r="S98" s="67"/>
      <c r="T98" s="68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20" t="s">
        <v>128</v>
      </c>
      <c r="AU98" s="20" t="s">
        <v>88</v>
      </c>
    </row>
    <row r="99" s="2" customFormat="1">
      <c r="A99" s="34"/>
      <c r="B99" s="35"/>
      <c r="C99" s="34"/>
      <c r="D99" s="176" t="s">
        <v>129</v>
      </c>
      <c r="E99" s="34"/>
      <c r="F99" s="177" t="s">
        <v>434</v>
      </c>
      <c r="G99" s="34"/>
      <c r="H99" s="34"/>
      <c r="I99" s="34"/>
      <c r="J99" s="34"/>
      <c r="K99" s="34"/>
      <c r="L99" s="35"/>
      <c r="M99" s="174"/>
      <c r="N99" s="175"/>
      <c r="O99" s="67"/>
      <c r="P99" s="67"/>
      <c r="Q99" s="67"/>
      <c r="R99" s="67"/>
      <c r="S99" s="67"/>
      <c r="T99" s="68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20" t="s">
        <v>129</v>
      </c>
      <c r="AU99" s="20" t="s">
        <v>88</v>
      </c>
    </row>
    <row r="100" s="2" customFormat="1" ht="24.15" customHeight="1">
      <c r="A100" s="34"/>
      <c r="B100" s="159"/>
      <c r="C100" s="160" t="s">
        <v>117</v>
      </c>
      <c r="D100" s="160" t="s">
        <v>121</v>
      </c>
      <c r="E100" s="161" t="s">
        <v>435</v>
      </c>
      <c r="F100" s="162" t="s">
        <v>436</v>
      </c>
      <c r="G100" s="163" t="s">
        <v>255</v>
      </c>
      <c r="H100" s="164">
        <v>0.70299999999999996</v>
      </c>
      <c r="I100" s="165">
        <v>3510</v>
      </c>
      <c r="J100" s="165">
        <f>ROUND(I100*H100,2)</f>
        <v>2467.5300000000002</v>
      </c>
      <c r="K100" s="162" t="s">
        <v>125</v>
      </c>
      <c r="L100" s="35"/>
      <c r="M100" s="166" t="s">
        <v>3</v>
      </c>
      <c r="N100" s="167" t="s">
        <v>49</v>
      </c>
      <c r="O100" s="168">
        <v>3.895</v>
      </c>
      <c r="P100" s="168">
        <f>O100*H100</f>
        <v>2.7381849999999996</v>
      </c>
      <c r="Q100" s="168">
        <v>0</v>
      </c>
      <c r="R100" s="168">
        <f>Q100*H100</f>
        <v>0</v>
      </c>
      <c r="S100" s="168">
        <v>0</v>
      </c>
      <c r="T100" s="169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70" t="s">
        <v>285</v>
      </c>
      <c r="AT100" s="170" t="s">
        <v>121</v>
      </c>
      <c r="AU100" s="170" t="s">
        <v>88</v>
      </c>
      <c r="AY100" s="20" t="s">
        <v>118</v>
      </c>
      <c r="BE100" s="171">
        <f>IF(N100="základní",J100,0)</f>
        <v>2467.5300000000002</v>
      </c>
      <c r="BF100" s="171">
        <f>IF(N100="snížená",J100,0)</f>
        <v>0</v>
      </c>
      <c r="BG100" s="171">
        <f>IF(N100="zákl. přenesená",J100,0)</f>
        <v>0</v>
      </c>
      <c r="BH100" s="171">
        <f>IF(N100="sníž. přenesená",J100,0)</f>
        <v>0</v>
      </c>
      <c r="BI100" s="171">
        <f>IF(N100="nulová",J100,0)</f>
        <v>0</v>
      </c>
      <c r="BJ100" s="20" t="s">
        <v>86</v>
      </c>
      <c r="BK100" s="171">
        <f>ROUND(I100*H100,2)</f>
        <v>2467.5300000000002</v>
      </c>
      <c r="BL100" s="20" t="s">
        <v>285</v>
      </c>
      <c r="BM100" s="170" t="s">
        <v>437</v>
      </c>
    </row>
    <row r="101" s="2" customFormat="1">
      <c r="A101" s="34"/>
      <c r="B101" s="35"/>
      <c r="C101" s="34"/>
      <c r="D101" s="172" t="s">
        <v>128</v>
      </c>
      <c r="E101" s="34"/>
      <c r="F101" s="173" t="s">
        <v>438</v>
      </c>
      <c r="G101" s="34"/>
      <c r="H101" s="34"/>
      <c r="I101" s="34"/>
      <c r="J101" s="34"/>
      <c r="K101" s="34"/>
      <c r="L101" s="35"/>
      <c r="M101" s="174"/>
      <c r="N101" s="175"/>
      <c r="O101" s="67"/>
      <c r="P101" s="67"/>
      <c r="Q101" s="67"/>
      <c r="R101" s="67"/>
      <c r="S101" s="67"/>
      <c r="T101" s="68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20" t="s">
        <v>128</v>
      </c>
      <c r="AU101" s="20" t="s">
        <v>88</v>
      </c>
    </row>
    <row r="102" s="2" customFormat="1">
      <c r="A102" s="34"/>
      <c r="B102" s="35"/>
      <c r="C102" s="34"/>
      <c r="D102" s="176" t="s">
        <v>129</v>
      </c>
      <c r="E102" s="34"/>
      <c r="F102" s="177" t="s">
        <v>439</v>
      </c>
      <c r="G102" s="34"/>
      <c r="H102" s="34"/>
      <c r="I102" s="34"/>
      <c r="J102" s="34"/>
      <c r="K102" s="34"/>
      <c r="L102" s="35"/>
      <c r="M102" s="174"/>
      <c r="N102" s="175"/>
      <c r="O102" s="67"/>
      <c r="P102" s="67"/>
      <c r="Q102" s="67"/>
      <c r="R102" s="67"/>
      <c r="S102" s="67"/>
      <c r="T102" s="68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20" t="s">
        <v>129</v>
      </c>
      <c r="AU102" s="20" t="s">
        <v>88</v>
      </c>
    </row>
    <row r="103" s="12" customFormat="1" ht="25.92" customHeight="1">
      <c r="A103" s="12"/>
      <c r="B103" s="147"/>
      <c r="C103" s="12"/>
      <c r="D103" s="148" t="s">
        <v>77</v>
      </c>
      <c r="E103" s="149" t="s">
        <v>286</v>
      </c>
      <c r="F103" s="149" t="s">
        <v>440</v>
      </c>
      <c r="G103" s="12"/>
      <c r="H103" s="12"/>
      <c r="I103" s="12"/>
      <c r="J103" s="150">
        <f>BK103</f>
        <v>1950283.77</v>
      </c>
      <c r="K103" s="12"/>
      <c r="L103" s="147"/>
      <c r="M103" s="151"/>
      <c r="N103" s="152"/>
      <c r="O103" s="152"/>
      <c r="P103" s="153">
        <f>P104+P118</f>
        <v>459.89083800000003</v>
      </c>
      <c r="Q103" s="152"/>
      <c r="R103" s="153">
        <f>R104+R118</f>
        <v>2.5569603000000001</v>
      </c>
      <c r="S103" s="152"/>
      <c r="T103" s="154">
        <f>T104+T118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148" t="s">
        <v>135</v>
      </c>
      <c r="AT103" s="155" t="s">
        <v>77</v>
      </c>
      <c r="AU103" s="155" t="s">
        <v>78</v>
      </c>
      <c r="AY103" s="148" t="s">
        <v>118</v>
      </c>
      <c r="BK103" s="156">
        <f>BK104+BK118</f>
        <v>1950283.77</v>
      </c>
    </row>
    <row r="104" s="12" customFormat="1" ht="22.8" customHeight="1">
      <c r="A104" s="12"/>
      <c r="B104" s="147"/>
      <c r="C104" s="12"/>
      <c r="D104" s="148" t="s">
        <v>77</v>
      </c>
      <c r="E104" s="157" t="s">
        <v>441</v>
      </c>
      <c r="F104" s="157" t="s">
        <v>442</v>
      </c>
      <c r="G104" s="12"/>
      <c r="H104" s="12"/>
      <c r="I104" s="12"/>
      <c r="J104" s="158">
        <f>BK104</f>
        <v>1604864.7</v>
      </c>
      <c r="K104" s="12"/>
      <c r="L104" s="147"/>
      <c r="M104" s="151"/>
      <c r="N104" s="152"/>
      <c r="O104" s="152"/>
      <c r="P104" s="153">
        <f>SUM(P105:P117)</f>
        <v>145.13399999999999</v>
      </c>
      <c r="Q104" s="152"/>
      <c r="R104" s="153">
        <f>SUM(R105:R117)</f>
        <v>2.4096000000000002</v>
      </c>
      <c r="S104" s="152"/>
      <c r="T104" s="154">
        <f>SUM(T105:T117)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148" t="s">
        <v>135</v>
      </c>
      <c r="AT104" s="155" t="s">
        <v>77</v>
      </c>
      <c r="AU104" s="155" t="s">
        <v>86</v>
      </c>
      <c r="AY104" s="148" t="s">
        <v>118</v>
      </c>
      <c r="BK104" s="156">
        <f>SUM(BK105:BK117)</f>
        <v>1604864.7</v>
      </c>
    </row>
    <row r="105" s="2" customFormat="1" ht="24.15" customHeight="1">
      <c r="A105" s="34"/>
      <c r="B105" s="159"/>
      <c r="C105" s="160" t="s">
        <v>205</v>
      </c>
      <c r="D105" s="160" t="s">
        <v>121</v>
      </c>
      <c r="E105" s="161" t="s">
        <v>443</v>
      </c>
      <c r="F105" s="162" t="s">
        <v>444</v>
      </c>
      <c r="G105" s="163" t="s">
        <v>383</v>
      </c>
      <c r="H105" s="164">
        <v>9</v>
      </c>
      <c r="I105" s="165">
        <v>8090</v>
      </c>
      <c r="J105" s="165">
        <f>ROUND(I105*H105,2)</f>
        <v>72810</v>
      </c>
      <c r="K105" s="162" t="s">
        <v>125</v>
      </c>
      <c r="L105" s="35"/>
      <c r="M105" s="166" t="s">
        <v>3</v>
      </c>
      <c r="N105" s="167" t="s">
        <v>49</v>
      </c>
      <c r="O105" s="168">
        <v>12.026</v>
      </c>
      <c r="P105" s="168">
        <f>O105*H105</f>
        <v>108.234</v>
      </c>
      <c r="Q105" s="168">
        <v>0</v>
      </c>
      <c r="R105" s="168">
        <f>Q105*H105</f>
        <v>0</v>
      </c>
      <c r="S105" s="168">
        <v>0</v>
      </c>
      <c r="T105" s="169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70" t="s">
        <v>445</v>
      </c>
      <c r="AT105" s="170" t="s">
        <v>121</v>
      </c>
      <c r="AU105" s="170" t="s">
        <v>88</v>
      </c>
      <c r="AY105" s="20" t="s">
        <v>118</v>
      </c>
      <c r="BE105" s="171">
        <f>IF(N105="základní",J105,0)</f>
        <v>72810</v>
      </c>
      <c r="BF105" s="171">
        <f>IF(N105="snížená",J105,0)</f>
        <v>0</v>
      </c>
      <c r="BG105" s="171">
        <f>IF(N105="zákl. přenesená",J105,0)</f>
        <v>0</v>
      </c>
      <c r="BH105" s="171">
        <f>IF(N105="sníž. přenesená",J105,0)</f>
        <v>0</v>
      </c>
      <c r="BI105" s="171">
        <f>IF(N105="nulová",J105,0)</f>
        <v>0</v>
      </c>
      <c r="BJ105" s="20" t="s">
        <v>86</v>
      </c>
      <c r="BK105" s="171">
        <f>ROUND(I105*H105,2)</f>
        <v>72810</v>
      </c>
      <c r="BL105" s="20" t="s">
        <v>445</v>
      </c>
      <c r="BM105" s="170" t="s">
        <v>446</v>
      </c>
    </row>
    <row r="106" s="2" customFormat="1">
      <c r="A106" s="34"/>
      <c r="B106" s="35"/>
      <c r="C106" s="34"/>
      <c r="D106" s="172" t="s">
        <v>128</v>
      </c>
      <c r="E106" s="34"/>
      <c r="F106" s="173" t="s">
        <v>447</v>
      </c>
      <c r="G106" s="34"/>
      <c r="H106" s="34"/>
      <c r="I106" s="34"/>
      <c r="J106" s="34"/>
      <c r="K106" s="34"/>
      <c r="L106" s="35"/>
      <c r="M106" s="174"/>
      <c r="N106" s="175"/>
      <c r="O106" s="67"/>
      <c r="P106" s="67"/>
      <c r="Q106" s="67"/>
      <c r="R106" s="67"/>
      <c r="S106" s="67"/>
      <c r="T106" s="68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20" t="s">
        <v>128</v>
      </c>
      <c r="AU106" s="20" t="s">
        <v>88</v>
      </c>
    </row>
    <row r="107" s="2" customFormat="1">
      <c r="A107" s="34"/>
      <c r="B107" s="35"/>
      <c r="C107" s="34"/>
      <c r="D107" s="176" t="s">
        <v>129</v>
      </c>
      <c r="E107" s="34"/>
      <c r="F107" s="177" t="s">
        <v>448</v>
      </c>
      <c r="G107" s="34"/>
      <c r="H107" s="34"/>
      <c r="I107" s="34"/>
      <c r="J107" s="34"/>
      <c r="K107" s="34"/>
      <c r="L107" s="35"/>
      <c r="M107" s="174"/>
      <c r="N107" s="175"/>
      <c r="O107" s="67"/>
      <c r="P107" s="67"/>
      <c r="Q107" s="67"/>
      <c r="R107" s="67"/>
      <c r="S107" s="67"/>
      <c r="T107" s="68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20" t="s">
        <v>129</v>
      </c>
      <c r="AU107" s="20" t="s">
        <v>88</v>
      </c>
    </row>
    <row r="108" s="2" customFormat="1" ht="37.8" customHeight="1">
      <c r="A108" s="34"/>
      <c r="B108" s="159"/>
      <c r="C108" s="203" t="s">
        <v>215</v>
      </c>
      <c r="D108" s="203" t="s">
        <v>286</v>
      </c>
      <c r="E108" s="204" t="s">
        <v>449</v>
      </c>
      <c r="F108" s="205" t="s">
        <v>450</v>
      </c>
      <c r="G108" s="206" t="s">
        <v>124</v>
      </c>
      <c r="H108" s="207">
        <v>9</v>
      </c>
      <c r="I108" s="208">
        <v>167000</v>
      </c>
      <c r="J108" s="208">
        <f>ROUND(I108*H108,2)</f>
        <v>1503000</v>
      </c>
      <c r="K108" s="205" t="s">
        <v>3</v>
      </c>
      <c r="L108" s="209"/>
      <c r="M108" s="210" t="s">
        <v>3</v>
      </c>
      <c r="N108" s="211" t="s">
        <v>49</v>
      </c>
      <c r="O108" s="168">
        <v>0</v>
      </c>
      <c r="P108" s="168">
        <f>O108*H108</f>
        <v>0</v>
      </c>
      <c r="Q108" s="168">
        <v>0.245</v>
      </c>
      <c r="R108" s="168">
        <f>Q108*H108</f>
        <v>2.2050000000000001</v>
      </c>
      <c r="S108" s="168">
        <v>0</v>
      </c>
      <c r="T108" s="169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70" t="s">
        <v>451</v>
      </c>
      <c r="AT108" s="170" t="s">
        <v>286</v>
      </c>
      <c r="AU108" s="170" t="s">
        <v>88</v>
      </c>
      <c r="AY108" s="20" t="s">
        <v>118</v>
      </c>
      <c r="BE108" s="171">
        <f>IF(N108="základní",J108,0)</f>
        <v>1503000</v>
      </c>
      <c r="BF108" s="171">
        <f>IF(N108="snížená",J108,0)</f>
        <v>0</v>
      </c>
      <c r="BG108" s="171">
        <f>IF(N108="zákl. přenesená",J108,0)</f>
        <v>0</v>
      </c>
      <c r="BH108" s="171">
        <f>IF(N108="sníž. přenesená",J108,0)</f>
        <v>0</v>
      </c>
      <c r="BI108" s="171">
        <f>IF(N108="nulová",J108,0)</f>
        <v>0</v>
      </c>
      <c r="BJ108" s="20" t="s">
        <v>86</v>
      </c>
      <c r="BK108" s="171">
        <f>ROUND(I108*H108,2)</f>
        <v>1503000</v>
      </c>
      <c r="BL108" s="20" t="s">
        <v>445</v>
      </c>
      <c r="BM108" s="170" t="s">
        <v>452</v>
      </c>
    </row>
    <row r="109" s="2" customFormat="1">
      <c r="A109" s="34"/>
      <c r="B109" s="35"/>
      <c r="C109" s="34"/>
      <c r="D109" s="172" t="s">
        <v>128</v>
      </c>
      <c r="E109" s="34"/>
      <c r="F109" s="173" t="s">
        <v>450</v>
      </c>
      <c r="G109" s="34"/>
      <c r="H109" s="34"/>
      <c r="I109" s="34"/>
      <c r="J109" s="34"/>
      <c r="K109" s="34"/>
      <c r="L109" s="35"/>
      <c r="M109" s="174"/>
      <c r="N109" s="175"/>
      <c r="O109" s="67"/>
      <c r="P109" s="67"/>
      <c r="Q109" s="67"/>
      <c r="R109" s="67"/>
      <c r="S109" s="67"/>
      <c r="T109" s="68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20" t="s">
        <v>128</v>
      </c>
      <c r="AU109" s="20" t="s">
        <v>88</v>
      </c>
    </row>
    <row r="110" s="2" customFormat="1">
      <c r="A110" s="34"/>
      <c r="B110" s="35"/>
      <c r="C110" s="34"/>
      <c r="D110" s="172" t="s">
        <v>147</v>
      </c>
      <c r="E110" s="34"/>
      <c r="F110" s="178" t="s">
        <v>453</v>
      </c>
      <c r="G110" s="34"/>
      <c r="H110" s="34"/>
      <c r="I110" s="34"/>
      <c r="J110" s="34"/>
      <c r="K110" s="34"/>
      <c r="L110" s="35"/>
      <c r="M110" s="174"/>
      <c r="N110" s="175"/>
      <c r="O110" s="67"/>
      <c r="P110" s="67"/>
      <c r="Q110" s="67"/>
      <c r="R110" s="67"/>
      <c r="S110" s="67"/>
      <c r="T110" s="68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T110" s="20" t="s">
        <v>147</v>
      </c>
      <c r="AU110" s="20" t="s">
        <v>88</v>
      </c>
    </row>
    <row r="111" s="2" customFormat="1" ht="37.8" customHeight="1">
      <c r="A111" s="34"/>
      <c r="B111" s="159"/>
      <c r="C111" s="160" t="s">
        <v>221</v>
      </c>
      <c r="D111" s="160" t="s">
        <v>121</v>
      </c>
      <c r="E111" s="161" t="s">
        <v>454</v>
      </c>
      <c r="F111" s="162" t="s">
        <v>455</v>
      </c>
      <c r="G111" s="163" t="s">
        <v>208</v>
      </c>
      <c r="H111" s="164">
        <v>300</v>
      </c>
      <c r="I111" s="165">
        <v>66.5</v>
      </c>
      <c r="J111" s="165">
        <f>ROUND(I111*H111,2)</f>
        <v>19950</v>
      </c>
      <c r="K111" s="162" t="s">
        <v>125</v>
      </c>
      <c r="L111" s="35"/>
      <c r="M111" s="166" t="s">
        <v>3</v>
      </c>
      <c r="N111" s="167" t="s">
        <v>49</v>
      </c>
      <c r="O111" s="168">
        <v>0.123</v>
      </c>
      <c r="P111" s="168">
        <f>O111*H111</f>
        <v>36.899999999999999</v>
      </c>
      <c r="Q111" s="168">
        <v>0</v>
      </c>
      <c r="R111" s="168">
        <f>Q111*H111</f>
        <v>0</v>
      </c>
      <c r="S111" s="168">
        <v>0</v>
      </c>
      <c r="T111" s="169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70" t="s">
        <v>445</v>
      </c>
      <c r="AT111" s="170" t="s">
        <v>121</v>
      </c>
      <c r="AU111" s="170" t="s">
        <v>88</v>
      </c>
      <c r="AY111" s="20" t="s">
        <v>118</v>
      </c>
      <c r="BE111" s="171">
        <f>IF(N111="základní",J111,0)</f>
        <v>19950</v>
      </c>
      <c r="BF111" s="171">
        <f>IF(N111="snížená",J111,0)</f>
        <v>0</v>
      </c>
      <c r="BG111" s="171">
        <f>IF(N111="zákl. přenesená",J111,0)</f>
        <v>0</v>
      </c>
      <c r="BH111" s="171">
        <f>IF(N111="sníž. přenesená",J111,0)</f>
        <v>0</v>
      </c>
      <c r="BI111" s="171">
        <f>IF(N111="nulová",J111,0)</f>
        <v>0</v>
      </c>
      <c r="BJ111" s="20" t="s">
        <v>86</v>
      </c>
      <c r="BK111" s="171">
        <f>ROUND(I111*H111,2)</f>
        <v>19950</v>
      </c>
      <c r="BL111" s="20" t="s">
        <v>445</v>
      </c>
      <c r="BM111" s="170" t="s">
        <v>456</v>
      </c>
    </row>
    <row r="112" s="2" customFormat="1">
      <c r="A112" s="34"/>
      <c r="B112" s="35"/>
      <c r="C112" s="34"/>
      <c r="D112" s="172" t="s">
        <v>128</v>
      </c>
      <c r="E112" s="34"/>
      <c r="F112" s="173" t="s">
        <v>457</v>
      </c>
      <c r="G112" s="34"/>
      <c r="H112" s="34"/>
      <c r="I112" s="34"/>
      <c r="J112" s="34"/>
      <c r="K112" s="34"/>
      <c r="L112" s="35"/>
      <c r="M112" s="174"/>
      <c r="N112" s="175"/>
      <c r="O112" s="67"/>
      <c r="P112" s="67"/>
      <c r="Q112" s="67"/>
      <c r="R112" s="67"/>
      <c r="S112" s="67"/>
      <c r="T112" s="68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20" t="s">
        <v>128</v>
      </c>
      <c r="AU112" s="20" t="s">
        <v>88</v>
      </c>
    </row>
    <row r="113" s="2" customFormat="1">
      <c r="A113" s="34"/>
      <c r="B113" s="35"/>
      <c r="C113" s="34"/>
      <c r="D113" s="176" t="s">
        <v>129</v>
      </c>
      <c r="E113" s="34"/>
      <c r="F113" s="177" t="s">
        <v>458</v>
      </c>
      <c r="G113" s="34"/>
      <c r="H113" s="34"/>
      <c r="I113" s="34"/>
      <c r="J113" s="34"/>
      <c r="K113" s="34"/>
      <c r="L113" s="35"/>
      <c r="M113" s="174"/>
      <c r="N113" s="175"/>
      <c r="O113" s="67"/>
      <c r="P113" s="67"/>
      <c r="Q113" s="67"/>
      <c r="R113" s="67"/>
      <c r="S113" s="67"/>
      <c r="T113" s="68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20" t="s">
        <v>129</v>
      </c>
      <c r="AU113" s="20" t="s">
        <v>88</v>
      </c>
    </row>
    <row r="114" s="2" customFormat="1" ht="16.5" customHeight="1">
      <c r="A114" s="34"/>
      <c r="B114" s="159"/>
      <c r="C114" s="203" t="s">
        <v>229</v>
      </c>
      <c r="D114" s="203" t="s">
        <v>286</v>
      </c>
      <c r="E114" s="204" t="s">
        <v>459</v>
      </c>
      <c r="F114" s="205" t="s">
        <v>460</v>
      </c>
      <c r="G114" s="206" t="s">
        <v>461</v>
      </c>
      <c r="H114" s="207">
        <v>204.59999999999999</v>
      </c>
      <c r="I114" s="208">
        <v>44.5</v>
      </c>
      <c r="J114" s="208">
        <f>ROUND(I114*H114,2)</f>
        <v>9104.7000000000007</v>
      </c>
      <c r="K114" s="205" t="s">
        <v>125</v>
      </c>
      <c r="L114" s="209"/>
      <c r="M114" s="210" t="s">
        <v>3</v>
      </c>
      <c r="N114" s="211" t="s">
        <v>49</v>
      </c>
      <c r="O114" s="168">
        <v>0</v>
      </c>
      <c r="P114" s="168">
        <f>O114*H114</f>
        <v>0</v>
      </c>
      <c r="Q114" s="168">
        <v>0.001</v>
      </c>
      <c r="R114" s="168">
        <f>Q114*H114</f>
        <v>0.2046</v>
      </c>
      <c r="S114" s="168">
        <v>0</v>
      </c>
      <c r="T114" s="169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70" t="s">
        <v>462</v>
      </c>
      <c r="AT114" s="170" t="s">
        <v>286</v>
      </c>
      <c r="AU114" s="170" t="s">
        <v>88</v>
      </c>
      <c r="AY114" s="20" t="s">
        <v>118</v>
      </c>
      <c r="BE114" s="171">
        <f>IF(N114="základní",J114,0)</f>
        <v>9104.7000000000007</v>
      </c>
      <c r="BF114" s="171">
        <f>IF(N114="snížená",J114,0)</f>
        <v>0</v>
      </c>
      <c r="BG114" s="171">
        <f>IF(N114="zákl. přenesená",J114,0)</f>
        <v>0</v>
      </c>
      <c r="BH114" s="171">
        <f>IF(N114="sníž. přenesená",J114,0)</f>
        <v>0</v>
      </c>
      <c r="BI114" s="171">
        <f>IF(N114="nulová",J114,0)</f>
        <v>0</v>
      </c>
      <c r="BJ114" s="20" t="s">
        <v>86</v>
      </c>
      <c r="BK114" s="171">
        <f>ROUND(I114*H114,2)</f>
        <v>9104.7000000000007</v>
      </c>
      <c r="BL114" s="20" t="s">
        <v>462</v>
      </c>
      <c r="BM114" s="170" t="s">
        <v>463</v>
      </c>
    </row>
    <row r="115" s="2" customFormat="1">
      <c r="A115" s="34"/>
      <c r="B115" s="35"/>
      <c r="C115" s="34"/>
      <c r="D115" s="172" t="s">
        <v>128</v>
      </c>
      <c r="E115" s="34"/>
      <c r="F115" s="173" t="s">
        <v>460</v>
      </c>
      <c r="G115" s="34"/>
      <c r="H115" s="34"/>
      <c r="I115" s="34"/>
      <c r="J115" s="34"/>
      <c r="K115" s="34"/>
      <c r="L115" s="35"/>
      <c r="M115" s="174"/>
      <c r="N115" s="175"/>
      <c r="O115" s="67"/>
      <c r="P115" s="67"/>
      <c r="Q115" s="67"/>
      <c r="R115" s="67"/>
      <c r="S115" s="67"/>
      <c r="T115" s="68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20" t="s">
        <v>128</v>
      </c>
      <c r="AU115" s="20" t="s">
        <v>88</v>
      </c>
    </row>
    <row r="116" s="14" customFormat="1">
      <c r="A116" s="14"/>
      <c r="B116" s="189"/>
      <c r="C116" s="14"/>
      <c r="D116" s="172" t="s">
        <v>166</v>
      </c>
      <c r="E116" s="190" t="s">
        <v>3</v>
      </c>
      <c r="F116" s="191" t="s">
        <v>464</v>
      </c>
      <c r="G116" s="14"/>
      <c r="H116" s="192">
        <v>186</v>
      </c>
      <c r="I116" s="14"/>
      <c r="J116" s="14"/>
      <c r="K116" s="14"/>
      <c r="L116" s="189"/>
      <c r="M116" s="193"/>
      <c r="N116" s="194"/>
      <c r="O116" s="194"/>
      <c r="P116" s="194"/>
      <c r="Q116" s="194"/>
      <c r="R116" s="194"/>
      <c r="S116" s="194"/>
      <c r="T116" s="195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190" t="s">
        <v>166</v>
      </c>
      <c r="AU116" s="190" t="s">
        <v>88</v>
      </c>
      <c r="AV116" s="14" t="s">
        <v>88</v>
      </c>
      <c r="AW116" s="14" t="s">
        <v>38</v>
      </c>
      <c r="AX116" s="14" t="s">
        <v>86</v>
      </c>
      <c r="AY116" s="190" t="s">
        <v>118</v>
      </c>
    </row>
    <row r="117" s="14" customFormat="1">
      <c r="A117" s="14"/>
      <c r="B117" s="189"/>
      <c r="C117" s="14"/>
      <c r="D117" s="172" t="s">
        <v>166</v>
      </c>
      <c r="E117" s="14"/>
      <c r="F117" s="191" t="s">
        <v>465</v>
      </c>
      <c r="G117" s="14"/>
      <c r="H117" s="192">
        <v>204.59999999999999</v>
      </c>
      <c r="I117" s="14"/>
      <c r="J117" s="14"/>
      <c r="K117" s="14"/>
      <c r="L117" s="189"/>
      <c r="M117" s="193"/>
      <c r="N117" s="194"/>
      <c r="O117" s="194"/>
      <c r="P117" s="194"/>
      <c r="Q117" s="194"/>
      <c r="R117" s="194"/>
      <c r="S117" s="194"/>
      <c r="T117" s="195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190" t="s">
        <v>166</v>
      </c>
      <c r="AU117" s="190" t="s">
        <v>88</v>
      </c>
      <c r="AV117" s="14" t="s">
        <v>88</v>
      </c>
      <c r="AW117" s="14" t="s">
        <v>4</v>
      </c>
      <c r="AX117" s="14" t="s">
        <v>86</v>
      </c>
      <c r="AY117" s="190" t="s">
        <v>118</v>
      </c>
    </row>
    <row r="118" s="12" customFormat="1" ht="22.8" customHeight="1">
      <c r="A118" s="12"/>
      <c r="B118" s="147"/>
      <c r="C118" s="12"/>
      <c r="D118" s="148" t="s">
        <v>77</v>
      </c>
      <c r="E118" s="157" t="s">
        <v>466</v>
      </c>
      <c r="F118" s="157" t="s">
        <v>467</v>
      </c>
      <c r="G118" s="12"/>
      <c r="H118" s="12"/>
      <c r="I118" s="12"/>
      <c r="J118" s="158">
        <f>BK118</f>
        <v>345419.07000000001</v>
      </c>
      <c r="K118" s="12"/>
      <c r="L118" s="147"/>
      <c r="M118" s="151"/>
      <c r="N118" s="152"/>
      <c r="O118" s="152"/>
      <c r="P118" s="153">
        <f>SUM(P119:P171)</f>
        <v>314.75683800000002</v>
      </c>
      <c r="Q118" s="152"/>
      <c r="R118" s="153">
        <f>SUM(R119:R171)</f>
        <v>0.14736029999999997</v>
      </c>
      <c r="S118" s="152"/>
      <c r="T118" s="154">
        <f>SUM(T119:T171)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48" t="s">
        <v>135</v>
      </c>
      <c r="AT118" s="155" t="s">
        <v>77</v>
      </c>
      <c r="AU118" s="155" t="s">
        <v>86</v>
      </c>
      <c r="AY118" s="148" t="s">
        <v>118</v>
      </c>
      <c r="BK118" s="156">
        <f>SUM(BK119:BK171)</f>
        <v>345419.07000000001</v>
      </c>
    </row>
    <row r="119" s="2" customFormat="1" ht="24.15" customHeight="1">
      <c r="A119" s="34"/>
      <c r="B119" s="159"/>
      <c r="C119" s="160" t="s">
        <v>241</v>
      </c>
      <c r="D119" s="160" t="s">
        <v>121</v>
      </c>
      <c r="E119" s="161" t="s">
        <v>468</v>
      </c>
      <c r="F119" s="162" t="s">
        <v>469</v>
      </c>
      <c r="G119" s="163" t="s">
        <v>403</v>
      </c>
      <c r="H119" s="164">
        <v>0.41599999999999998</v>
      </c>
      <c r="I119" s="165">
        <v>1610</v>
      </c>
      <c r="J119" s="165">
        <f>ROUND(I119*H119,2)</f>
        <v>669.75999999999999</v>
      </c>
      <c r="K119" s="162" t="s">
        <v>125</v>
      </c>
      <c r="L119" s="35"/>
      <c r="M119" s="166" t="s">
        <v>3</v>
      </c>
      <c r="N119" s="167" t="s">
        <v>49</v>
      </c>
      <c r="O119" s="168">
        <v>3.5099999999999998</v>
      </c>
      <c r="P119" s="168">
        <f>O119*H119</f>
        <v>1.4601599999999999</v>
      </c>
      <c r="Q119" s="168">
        <v>0.0088000000000000005</v>
      </c>
      <c r="R119" s="168">
        <f>Q119*H119</f>
        <v>0.0036608000000000001</v>
      </c>
      <c r="S119" s="168">
        <v>0</v>
      </c>
      <c r="T119" s="169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70" t="s">
        <v>445</v>
      </c>
      <c r="AT119" s="170" t="s">
        <v>121</v>
      </c>
      <c r="AU119" s="170" t="s">
        <v>88</v>
      </c>
      <c r="AY119" s="20" t="s">
        <v>118</v>
      </c>
      <c r="BE119" s="171">
        <f>IF(N119="základní",J119,0)</f>
        <v>669.75999999999999</v>
      </c>
      <c r="BF119" s="171">
        <f>IF(N119="snížená",J119,0)</f>
        <v>0</v>
      </c>
      <c r="BG119" s="171">
        <f>IF(N119="zákl. přenesená",J119,0)</f>
        <v>0</v>
      </c>
      <c r="BH119" s="171">
        <f>IF(N119="sníž. přenesená",J119,0)</f>
        <v>0</v>
      </c>
      <c r="BI119" s="171">
        <f>IF(N119="nulová",J119,0)</f>
        <v>0</v>
      </c>
      <c r="BJ119" s="20" t="s">
        <v>86</v>
      </c>
      <c r="BK119" s="171">
        <f>ROUND(I119*H119,2)</f>
        <v>669.75999999999999</v>
      </c>
      <c r="BL119" s="20" t="s">
        <v>445</v>
      </c>
      <c r="BM119" s="170" t="s">
        <v>470</v>
      </c>
    </row>
    <row r="120" s="2" customFormat="1">
      <c r="A120" s="34"/>
      <c r="B120" s="35"/>
      <c r="C120" s="34"/>
      <c r="D120" s="172" t="s">
        <v>128</v>
      </c>
      <c r="E120" s="34"/>
      <c r="F120" s="173" t="s">
        <v>471</v>
      </c>
      <c r="G120" s="34"/>
      <c r="H120" s="34"/>
      <c r="I120" s="34"/>
      <c r="J120" s="34"/>
      <c r="K120" s="34"/>
      <c r="L120" s="35"/>
      <c r="M120" s="174"/>
      <c r="N120" s="175"/>
      <c r="O120" s="67"/>
      <c r="P120" s="67"/>
      <c r="Q120" s="67"/>
      <c r="R120" s="67"/>
      <c r="S120" s="67"/>
      <c r="T120" s="68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20" t="s">
        <v>128</v>
      </c>
      <c r="AU120" s="20" t="s">
        <v>88</v>
      </c>
    </row>
    <row r="121" s="2" customFormat="1">
      <c r="A121" s="34"/>
      <c r="B121" s="35"/>
      <c r="C121" s="34"/>
      <c r="D121" s="176" t="s">
        <v>129</v>
      </c>
      <c r="E121" s="34"/>
      <c r="F121" s="177" t="s">
        <v>472</v>
      </c>
      <c r="G121" s="34"/>
      <c r="H121" s="34"/>
      <c r="I121" s="34"/>
      <c r="J121" s="34"/>
      <c r="K121" s="34"/>
      <c r="L121" s="35"/>
      <c r="M121" s="174"/>
      <c r="N121" s="175"/>
      <c r="O121" s="67"/>
      <c r="P121" s="67"/>
      <c r="Q121" s="67"/>
      <c r="R121" s="67"/>
      <c r="S121" s="67"/>
      <c r="T121" s="68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20" t="s">
        <v>129</v>
      </c>
      <c r="AU121" s="20" t="s">
        <v>88</v>
      </c>
    </row>
    <row r="122" s="14" customFormat="1">
      <c r="A122" s="14"/>
      <c r="B122" s="189"/>
      <c r="C122" s="14"/>
      <c r="D122" s="172" t="s">
        <v>166</v>
      </c>
      <c r="E122" s="190" t="s">
        <v>3</v>
      </c>
      <c r="F122" s="191" t="s">
        <v>473</v>
      </c>
      <c r="G122" s="14"/>
      <c r="H122" s="192">
        <v>0.41599999999999998</v>
      </c>
      <c r="I122" s="14"/>
      <c r="J122" s="14"/>
      <c r="K122" s="14"/>
      <c r="L122" s="189"/>
      <c r="M122" s="193"/>
      <c r="N122" s="194"/>
      <c r="O122" s="194"/>
      <c r="P122" s="194"/>
      <c r="Q122" s="194"/>
      <c r="R122" s="194"/>
      <c r="S122" s="194"/>
      <c r="T122" s="195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190" t="s">
        <v>166</v>
      </c>
      <c r="AU122" s="190" t="s">
        <v>88</v>
      </c>
      <c r="AV122" s="14" t="s">
        <v>88</v>
      </c>
      <c r="AW122" s="14" t="s">
        <v>38</v>
      </c>
      <c r="AX122" s="14" t="s">
        <v>86</v>
      </c>
      <c r="AY122" s="190" t="s">
        <v>118</v>
      </c>
    </row>
    <row r="123" s="2" customFormat="1" ht="24.15" customHeight="1">
      <c r="A123" s="34"/>
      <c r="B123" s="159"/>
      <c r="C123" s="160" t="s">
        <v>248</v>
      </c>
      <c r="D123" s="160" t="s">
        <v>121</v>
      </c>
      <c r="E123" s="161" t="s">
        <v>474</v>
      </c>
      <c r="F123" s="162" t="s">
        <v>475</v>
      </c>
      <c r="G123" s="163" t="s">
        <v>208</v>
      </c>
      <c r="H123" s="164">
        <v>10</v>
      </c>
      <c r="I123" s="165">
        <v>393</v>
      </c>
      <c r="J123" s="165">
        <f>ROUND(I123*H123,2)</f>
        <v>3930</v>
      </c>
      <c r="K123" s="162" t="s">
        <v>125</v>
      </c>
      <c r="L123" s="35"/>
      <c r="M123" s="166" t="s">
        <v>3</v>
      </c>
      <c r="N123" s="167" t="s">
        <v>49</v>
      </c>
      <c r="O123" s="168">
        <v>1.0560000000000001</v>
      </c>
      <c r="P123" s="168">
        <f>O123*H123</f>
        <v>10.560000000000001</v>
      </c>
      <c r="Q123" s="168">
        <v>0</v>
      </c>
      <c r="R123" s="168">
        <f>Q123*H123</f>
        <v>0</v>
      </c>
      <c r="S123" s="168">
        <v>0</v>
      </c>
      <c r="T123" s="169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70" t="s">
        <v>445</v>
      </c>
      <c r="AT123" s="170" t="s">
        <v>121</v>
      </c>
      <c r="AU123" s="170" t="s">
        <v>88</v>
      </c>
      <c r="AY123" s="20" t="s">
        <v>118</v>
      </c>
      <c r="BE123" s="171">
        <f>IF(N123="základní",J123,0)</f>
        <v>3930</v>
      </c>
      <c r="BF123" s="171">
        <f>IF(N123="snížená",J123,0)</f>
        <v>0</v>
      </c>
      <c r="BG123" s="171">
        <f>IF(N123="zákl. přenesená",J123,0)</f>
        <v>0</v>
      </c>
      <c r="BH123" s="171">
        <f>IF(N123="sníž. přenesená",J123,0)</f>
        <v>0</v>
      </c>
      <c r="BI123" s="171">
        <f>IF(N123="nulová",J123,0)</f>
        <v>0</v>
      </c>
      <c r="BJ123" s="20" t="s">
        <v>86</v>
      </c>
      <c r="BK123" s="171">
        <f>ROUND(I123*H123,2)</f>
        <v>3930</v>
      </c>
      <c r="BL123" s="20" t="s">
        <v>445</v>
      </c>
      <c r="BM123" s="170" t="s">
        <v>476</v>
      </c>
    </row>
    <row r="124" s="2" customFormat="1">
      <c r="A124" s="34"/>
      <c r="B124" s="35"/>
      <c r="C124" s="34"/>
      <c r="D124" s="172" t="s">
        <v>128</v>
      </c>
      <c r="E124" s="34"/>
      <c r="F124" s="173" t="s">
        <v>477</v>
      </c>
      <c r="G124" s="34"/>
      <c r="H124" s="34"/>
      <c r="I124" s="34"/>
      <c r="J124" s="34"/>
      <c r="K124" s="34"/>
      <c r="L124" s="35"/>
      <c r="M124" s="174"/>
      <c r="N124" s="175"/>
      <c r="O124" s="67"/>
      <c r="P124" s="67"/>
      <c r="Q124" s="67"/>
      <c r="R124" s="67"/>
      <c r="S124" s="67"/>
      <c r="T124" s="6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20" t="s">
        <v>128</v>
      </c>
      <c r="AU124" s="20" t="s">
        <v>88</v>
      </c>
    </row>
    <row r="125" s="2" customFormat="1">
      <c r="A125" s="34"/>
      <c r="B125" s="35"/>
      <c r="C125" s="34"/>
      <c r="D125" s="176" t="s">
        <v>129</v>
      </c>
      <c r="E125" s="34"/>
      <c r="F125" s="177" t="s">
        <v>478</v>
      </c>
      <c r="G125" s="34"/>
      <c r="H125" s="34"/>
      <c r="I125" s="34"/>
      <c r="J125" s="34"/>
      <c r="K125" s="34"/>
      <c r="L125" s="35"/>
      <c r="M125" s="174"/>
      <c r="N125" s="175"/>
      <c r="O125" s="67"/>
      <c r="P125" s="67"/>
      <c r="Q125" s="67"/>
      <c r="R125" s="67"/>
      <c r="S125" s="67"/>
      <c r="T125" s="6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20" t="s">
        <v>129</v>
      </c>
      <c r="AU125" s="20" t="s">
        <v>88</v>
      </c>
    </row>
    <row r="126" s="14" customFormat="1">
      <c r="A126" s="14"/>
      <c r="B126" s="189"/>
      <c r="C126" s="14"/>
      <c r="D126" s="172" t="s">
        <v>166</v>
      </c>
      <c r="E126" s="190" t="s">
        <v>3</v>
      </c>
      <c r="F126" s="191" t="s">
        <v>479</v>
      </c>
      <c r="G126" s="14"/>
      <c r="H126" s="192">
        <v>10</v>
      </c>
      <c r="I126" s="14"/>
      <c r="J126" s="14"/>
      <c r="K126" s="14"/>
      <c r="L126" s="189"/>
      <c r="M126" s="193"/>
      <c r="N126" s="194"/>
      <c r="O126" s="194"/>
      <c r="P126" s="194"/>
      <c r="Q126" s="194"/>
      <c r="R126" s="194"/>
      <c r="S126" s="194"/>
      <c r="T126" s="19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190" t="s">
        <v>166</v>
      </c>
      <c r="AU126" s="190" t="s">
        <v>88</v>
      </c>
      <c r="AV126" s="14" t="s">
        <v>88</v>
      </c>
      <c r="AW126" s="14" t="s">
        <v>38</v>
      </c>
      <c r="AX126" s="14" t="s">
        <v>86</v>
      </c>
      <c r="AY126" s="190" t="s">
        <v>118</v>
      </c>
    </row>
    <row r="127" s="2" customFormat="1" ht="24.15" customHeight="1">
      <c r="A127" s="34"/>
      <c r="B127" s="159"/>
      <c r="C127" s="160" t="s">
        <v>9</v>
      </c>
      <c r="D127" s="160" t="s">
        <v>121</v>
      </c>
      <c r="E127" s="161" t="s">
        <v>480</v>
      </c>
      <c r="F127" s="162" t="s">
        <v>481</v>
      </c>
      <c r="G127" s="163" t="s">
        <v>208</v>
      </c>
      <c r="H127" s="164">
        <v>406</v>
      </c>
      <c r="I127" s="165">
        <v>111</v>
      </c>
      <c r="J127" s="165">
        <f>ROUND(I127*H127,2)</f>
        <v>45066</v>
      </c>
      <c r="K127" s="162" t="s">
        <v>125</v>
      </c>
      <c r="L127" s="35"/>
      <c r="M127" s="166" t="s">
        <v>3</v>
      </c>
      <c r="N127" s="167" t="s">
        <v>49</v>
      </c>
      <c r="O127" s="168">
        <v>0.13200000000000001</v>
      </c>
      <c r="P127" s="168">
        <f>O127*H127</f>
        <v>53.592000000000006</v>
      </c>
      <c r="Q127" s="168">
        <v>0</v>
      </c>
      <c r="R127" s="168">
        <f>Q127*H127</f>
        <v>0</v>
      </c>
      <c r="S127" s="168">
        <v>0</v>
      </c>
      <c r="T127" s="169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70" t="s">
        <v>445</v>
      </c>
      <c r="AT127" s="170" t="s">
        <v>121</v>
      </c>
      <c r="AU127" s="170" t="s">
        <v>88</v>
      </c>
      <c r="AY127" s="20" t="s">
        <v>118</v>
      </c>
      <c r="BE127" s="171">
        <f>IF(N127="základní",J127,0)</f>
        <v>45066</v>
      </c>
      <c r="BF127" s="171">
        <f>IF(N127="snížená",J127,0)</f>
        <v>0</v>
      </c>
      <c r="BG127" s="171">
        <f>IF(N127="zákl. přenesená",J127,0)</f>
        <v>0</v>
      </c>
      <c r="BH127" s="171">
        <f>IF(N127="sníž. přenesená",J127,0)</f>
        <v>0</v>
      </c>
      <c r="BI127" s="171">
        <f>IF(N127="nulová",J127,0)</f>
        <v>0</v>
      </c>
      <c r="BJ127" s="20" t="s">
        <v>86</v>
      </c>
      <c r="BK127" s="171">
        <f>ROUND(I127*H127,2)</f>
        <v>45066</v>
      </c>
      <c r="BL127" s="20" t="s">
        <v>445</v>
      </c>
      <c r="BM127" s="170" t="s">
        <v>482</v>
      </c>
    </row>
    <row r="128" s="2" customFormat="1">
      <c r="A128" s="34"/>
      <c r="B128" s="35"/>
      <c r="C128" s="34"/>
      <c r="D128" s="172" t="s">
        <v>128</v>
      </c>
      <c r="E128" s="34"/>
      <c r="F128" s="173" t="s">
        <v>483</v>
      </c>
      <c r="G128" s="34"/>
      <c r="H128" s="34"/>
      <c r="I128" s="34"/>
      <c r="J128" s="34"/>
      <c r="K128" s="34"/>
      <c r="L128" s="35"/>
      <c r="M128" s="174"/>
      <c r="N128" s="175"/>
      <c r="O128" s="67"/>
      <c r="P128" s="67"/>
      <c r="Q128" s="67"/>
      <c r="R128" s="67"/>
      <c r="S128" s="67"/>
      <c r="T128" s="6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20" t="s">
        <v>128</v>
      </c>
      <c r="AU128" s="20" t="s">
        <v>88</v>
      </c>
    </row>
    <row r="129" s="2" customFormat="1">
      <c r="A129" s="34"/>
      <c r="B129" s="35"/>
      <c r="C129" s="34"/>
      <c r="D129" s="176" t="s">
        <v>129</v>
      </c>
      <c r="E129" s="34"/>
      <c r="F129" s="177" t="s">
        <v>484</v>
      </c>
      <c r="G129" s="34"/>
      <c r="H129" s="34"/>
      <c r="I129" s="34"/>
      <c r="J129" s="34"/>
      <c r="K129" s="34"/>
      <c r="L129" s="35"/>
      <c r="M129" s="174"/>
      <c r="N129" s="175"/>
      <c r="O129" s="67"/>
      <c r="P129" s="67"/>
      <c r="Q129" s="67"/>
      <c r="R129" s="67"/>
      <c r="S129" s="67"/>
      <c r="T129" s="6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20" t="s">
        <v>129</v>
      </c>
      <c r="AU129" s="20" t="s">
        <v>88</v>
      </c>
    </row>
    <row r="130" s="14" customFormat="1">
      <c r="A130" s="14"/>
      <c r="B130" s="189"/>
      <c r="C130" s="14"/>
      <c r="D130" s="172" t="s">
        <v>166</v>
      </c>
      <c r="E130" s="190" t="s">
        <v>3</v>
      </c>
      <c r="F130" s="191" t="s">
        <v>420</v>
      </c>
      <c r="G130" s="14"/>
      <c r="H130" s="192">
        <v>416</v>
      </c>
      <c r="I130" s="14"/>
      <c r="J130" s="14"/>
      <c r="K130" s="14"/>
      <c r="L130" s="189"/>
      <c r="M130" s="193"/>
      <c r="N130" s="194"/>
      <c r="O130" s="194"/>
      <c r="P130" s="194"/>
      <c r="Q130" s="194"/>
      <c r="R130" s="194"/>
      <c r="S130" s="194"/>
      <c r="T130" s="195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0" t="s">
        <v>166</v>
      </c>
      <c r="AU130" s="190" t="s">
        <v>88</v>
      </c>
      <c r="AV130" s="14" t="s">
        <v>88</v>
      </c>
      <c r="AW130" s="14" t="s">
        <v>38</v>
      </c>
      <c r="AX130" s="14" t="s">
        <v>78</v>
      </c>
      <c r="AY130" s="190" t="s">
        <v>118</v>
      </c>
    </row>
    <row r="131" s="14" customFormat="1">
      <c r="A131" s="14"/>
      <c r="B131" s="189"/>
      <c r="C131" s="14"/>
      <c r="D131" s="172" t="s">
        <v>166</v>
      </c>
      <c r="E131" s="190" t="s">
        <v>3</v>
      </c>
      <c r="F131" s="191" t="s">
        <v>485</v>
      </c>
      <c r="G131" s="14"/>
      <c r="H131" s="192">
        <v>-10</v>
      </c>
      <c r="I131" s="14"/>
      <c r="J131" s="14"/>
      <c r="K131" s="14"/>
      <c r="L131" s="189"/>
      <c r="M131" s="193"/>
      <c r="N131" s="194"/>
      <c r="O131" s="194"/>
      <c r="P131" s="194"/>
      <c r="Q131" s="194"/>
      <c r="R131" s="194"/>
      <c r="S131" s="194"/>
      <c r="T131" s="19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190" t="s">
        <v>166</v>
      </c>
      <c r="AU131" s="190" t="s">
        <v>88</v>
      </c>
      <c r="AV131" s="14" t="s">
        <v>88</v>
      </c>
      <c r="AW131" s="14" t="s">
        <v>38</v>
      </c>
      <c r="AX131" s="14" t="s">
        <v>78</v>
      </c>
      <c r="AY131" s="190" t="s">
        <v>118</v>
      </c>
    </row>
    <row r="132" s="15" customFormat="1">
      <c r="A132" s="15"/>
      <c r="B132" s="196"/>
      <c r="C132" s="15"/>
      <c r="D132" s="172" t="s">
        <v>166</v>
      </c>
      <c r="E132" s="197" t="s">
        <v>3</v>
      </c>
      <c r="F132" s="198" t="s">
        <v>179</v>
      </c>
      <c r="G132" s="15"/>
      <c r="H132" s="199">
        <v>406</v>
      </c>
      <c r="I132" s="15"/>
      <c r="J132" s="15"/>
      <c r="K132" s="15"/>
      <c r="L132" s="196"/>
      <c r="M132" s="200"/>
      <c r="N132" s="201"/>
      <c r="O132" s="201"/>
      <c r="P132" s="201"/>
      <c r="Q132" s="201"/>
      <c r="R132" s="201"/>
      <c r="S132" s="201"/>
      <c r="T132" s="202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197" t="s">
        <v>166</v>
      </c>
      <c r="AU132" s="197" t="s">
        <v>88</v>
      </c>
      <c r="AV132" s="15" t="s">
        <v>142</v>
      </c>
      <c r="AW132" s="15" t="s">
        <v>38</v>
      </c>
      <c r="AX132" s="15" t="s">
        <v>86</v>
      </c>
      <c r="AY132" s="197" t="s">
        <v>118</v>
      </c>
    </row>
    <row r="133" s="2" customFormat="1" ht="24.15" customHeight="1">
      <c r="A133" s="34"/>
      <c r="B133" s="159"/>
      <c r="C133" s="160" t="s">
        <v>260</v>
      </c>
      <c r="D133" s="160" t="s">
        <v>121</v>
      </c>
      <c r="E133" s="161" t="s">
        <v>486</v>
      </c>
      <c r="F133" s="162" t="s">
        <v>487</v>
      </c>
      <c r="G133" s="163" t="s">
        <v>208</v>
      </c>
      <c r="H133" s="164">
        <v>10</v>
      </c>
      <c r="I133" s="165">
        <v>61.299999999999997</v>
      </c>
      <c r="J133" s="165">
        <f>ROUND(I133*H133,2)</f>
        <v>613</v>
      </c>
      <c r="K133" s="162" t="s">
        <v>125</v>
      </c>
      <c r="L133" s="35"/>
      <c r="M133" s="166" t="s">
        <v>3</v>
      </c>
      <c r="N133" s="167" t="s">
        <v>49</v>
      </c>
      <c r="O133" s="168">
        <v>0.13700000000000001</v>
      </c>
      <c r="P133" s="168">
        <f>O133*H133</f>
        <v>1.3700000000000001</v>
      </c>
      <c r="Q133" s="168">
        <v>0</v>
      </c>
      <c r="R133" s="168">
        <f>Q133*H133</f>
        <v>0</v>
      </c>
      <c r="S133" s="168">
        <v>0</v>
      </c>
      <c r="T133" s="169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70" t="s">
        <v>445</v>
      </c>
      <c r="AT133" s="170" t="s">
        <v>121</v>
      </c>
      <c r="AU133" s="170" t="s">
        <v>88</v>
      </c>
      <c r="AY133" s="20" t="s">
        <v>118</v>
      </c>
      <c r="BE133" s="171">
        <f>IF(N133="základní",J133,0)</f>
        <v>613</v>
      </c>
      <c r="BF133" s="171">
        <f>IF(N133="snížená",J133,0)</f>
        <v>0</v>
      </c>
      <c r="BG133" s="171">
        <f>IF(N133="zákl. přenesená",J133,0)</f>
        <v>0</v>
      </c>
      <c r="BH133" s="171">
        <f>IF(N133="sníž. přenesená",J133,0)</f>
        <v>0</v>
      </c>
      <c r="BI133" s="171">
        <f>IF(N133="nulová",J133,0)</f>
        <v>0</v>
      </c>
      <c r="BJ133" s="20" t="s">
        <v>86</v>
      </c>
      <c r="BK133" s="171">
        <f>ROUND(I133*H133,2)</f>
        <v>613</v>
      </c>
      <c r="BL133" s="20" t="s">
        <v>445</v>
      </c>
      <c r="BM133" s="170" t="s">
        <v>488</v>
      </c>
    </row>
    <row r="134" s="2" customFormat="1">
      <c r="A134" s="34"/>
      <c r="B134" s="35"/>
      <c r="C134" s="34"/>
      <c r="D134" s="172" t="s">
        <v>128</v>
      </c>
      <c r="E134" s="34"/>
      <c r="F134" s="173" t="s">
        <v>489</v>
      </c>
      <c r="G134" s="34"/>
      <c r="H134" s="34"/>
      <c r="I134" s="34"/>
      <c r="J134" s="34"/>
      <c r="K134" s="34"/>
      <c r="L134" s="35"/>
      <c r="M134" s="174"/>
      <c r="N134" s="175"/>
      <c r="O134" s="67"/>
      <c r="P134" s="67"/>
      <c r="Q134" s="67"/>
      <c r="R134" s="67"/>
      <c r="S134" s="67"/>
      <c r="T134" s="6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20" t="s">
        <v>128</v>
      </c>
      <c r="AU134" s="20" t="s">
        <v>88</v>
      </c>
    </row>
    <row r="135" s="2" customFormat="1">
      <c r="A135" s="34"/>
      <c r="B135" s="35"/>
      <c r="C135" s="34"/>
      <c r="D135" s="176" t="s">
        <v>129</v>
      </c>
      <c r="E135" s="34"/>
      <c r="F135" s="177" t="s">
        <v>490</v>
      </c>
      <c r="G135" s="34"/>
      <c r="H135" s="34"/>
      <c r="I135" s="34"/>
      <c r="J135" s="34"/>
      <c r="K135" s="34"/>
      <c r="L135" s="35"/>
      <c r="M135" s="174"/>
      <c r="N135" s="175"/>
      <c r="O135" s="67"/>
      <c r="P135" s="67"/>
      <c r="Q135" s="67"/>
      <c r="R135" s="67"/>
      <c r="S135" s="67"/>
      <c r="T135" s="6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20" t="s">
        <v>129</v>
      </c>
      <c r="AU135" s="20" t="s">
        <v>88</v>
      </c>
    </row>
    <row r="136" s="14" customFormat="1">
      <c r="A136" s="14"/>
      <c r="B136" s="189"/>
      <c r="C136" s="14"/>
      <c r="D136" s="172" t="s">
        <v>166</v>
      </c>
      <c r="E136" s="190" t="s">
        <v>3</v>
      </c>
      <c r="F136" s="191" t="s">
        <v>479</v>
      </c>
      <c r="G136" s="14"/>
      <c r="H136" s="192">
        <v>10</v>
      </c>
      <c r="I136" s="14"/>
      <c r="J136" s="14"/>
      <c r="K136" s="14"/>
      <c r="L136" s="189"/>
      <c r="M136" s="193"/>
      <c r="N136" s="194"/>
      <c r="O136" s="194"/>
      <c r="P136" s="194"/>
      <c r="Q136" s="194"/>
      <c r="R136" s="194"/>
      <c r="S136" s="194"/>
      <c r="T136" s="19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90" t="s">
        <v>166</v>
      </c>
      <c r="AU136" s="190" t="s">
        <v>88</v>
      </c>
      <c r="AV136" s="14" t="s">
        <v>88</v>
      </c>
      <c r="AW136" s="14" t="s">
        <v>38</v>
      </c>
      <c r="AX136" s="14" t="s">
        <v>86</v>
      </c>
      <c r="AY136" s="190" t="s">
        <v>118</v>
      </c>
    </row>
    <row r="137" s="2" customFormat="1" ht="24.15" customHeight="1">
      <c r="A137" s="34"/>
      <c r="B137" s="159"/>
      <c r="C137" s="160" t="s">
        <v>270</v>
      </c>
      <c r="D137" s="160" t="s">
        <v>121</v>
      </c>
      <c r="E137" s="161" t="s">
        <v>491</v>
      </c>
      <c r="F137" s="162" t="s">
        <v>492</v>
      </c>
      <c r="G137" s="163" t="s">
        <v>208</v>
      </c>
      <c r="H137" s="164">
        <v>406</v>
      </c>
      <c r="I137" s="165">
        <v>47.700000000000003</v>
      </c>
      <c r="J137" s="165">
        <f>ROUND(I137*H137,2)</f>
        <v>19366.200000000001</v>
      </c>
      <c r="K137" s="162" t="s">
        <v>125</v>
      </c>
      <c r="L137" s="35"/>
      <c r="M137" s="166" t="s">
        <v>3</v>
      </c>
      <c r="N137" s="167" t="s">
        <v>49</v>
      </c>
      <c r="O137" s="168">
        <v>0.089999999999999997</v>
      </c>
      <c r="P137" s="168">
        <f>O137*H137</f>
        <v>36.539999999999999</v>
      </c>
      <c r="Q137" s="168">
        <v>0</v>
      </c>
      <c r="R137" s="168">
        <f>Q137*H137</f>
        <v>0</v>
      </c>
      <c r="S137" s="168">
        <v>0</v>
      </c>
      <c r="T137" s="169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70" t="s">
        <v>445</v>
      </c>
      <c r="AT137" s="170" t="s">
        <v>121</v>
      </c>
      <c r="AU137" s="170" t="s">
        <v>88</v>
      </c>
      <c r="AY137" s="20" t="s">
        <v>118</v>
      </c>
      <c r="BE137" s="171">
        <f>IF(N137="základní",J137,0)</f>
        <v>19366.200000000001</v>
      </c>
      <c r="BF137" s="171">
        <f>IF(N137="snížená",J137,0)</f>
        <v>0</v>
      </c>
      <c r="BG137" s="171">
        <f>IF(N137="zákl. přenesená",J137,0)</f>
        <v>0</v>
      </c>
      <c r="BH137" s="171">
        <f>IF(N137="sníž. přenesená",J137,0)</f>
        <v>0</v>
      </c>
      <c r="BI137" s="171">
        <f>IF(N137="nulová",J137,0)</f>
        <v>0</v>
      </c>
      <c r="BJ137" s="20" t="s">
        <v>86</v>
      </c>
      <c r="BK137" s="171">
        <f>ROUND(I137*H137,2)</f>
        <v>19366.200000000001</v>
      </c>
      <c r="BL137" s="20" t="s">
        <v>445</v>
      </c>
      <c r="BM137" s="170" t="s">
        <v>493</v>
      </c>
    </row>
    <row r="138" s="2" customFormat="1">
      <c r="A138" s="34"/>
      <c r="B138" s="35"/>
      <c r="C138" s="34"/>
      <c r="D138" s="172" t="s">
        <v>128</v>
      </c>
      <c r="E138" s="34"/>
      <c r="F138" s="173" t="s">
        <v>494</v>
      </c>
      <c r="G138" s="34"/>
      <c r="H138" s="34"/>
      <c r="I138" s="34"/>
      <c r="J138" s="34"/>
      <c r="K138" s="34"/>
      <c r="L138" s="35"/>
      <c r="M138" s="174"/>
      <c r="N138" s="175"/>
      <c r="O138" s="67"/>
      <c r="P138" s="67"/>
      <c r="Q138" s="67"/>
      <c r="R138" s="67"/>
      <c r="S138" s="67"/>
      <c r="T138" s="6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20" t="s">
        <v>128</v>
      </c>
      <c r="AU138" s="20" t="s">
        <v>88</v>
      </c>
    </row>
    <row r="139" s="2" customFormat="1">
      <c r="A139" s="34"/>
      <c r="B139" s="35"/>
      <c r="C139" s="34"/>
      <c r="D139" s="176" t="s">
        <v>129</v>
      </c>
      <c r="E139" s="34"/>
      <c r="F139" s="177" t="s">
        <v>495</v>
      </c>
      <c r="G139" s="34"/>
      <c r="H139" s="34"/>
      <c r="I139" s="34"/>
      <c r="J139" s="34"/>
      <c r="K139" s="34"/>
      <c r="L139" s="35"/>
      <c r="M139" s="174"/>
      <c r="N139" s="175"/>
      <c r="O139" s="67"/>
      <c r="P139" s="67"/>
      <c r="Q139" s="67"/>
      <c r="R139" s="67"/>
      <c r="S139" s="67"/>
      <c r="T139" s="6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20" t="s">
        <v>129</v>
      </c>
      <c r="AU139" s="20" t="s">
        <v>88</v>
      </c>
    </row>
    <row r="140" s="14" customFormat="1">
      <c r="A140" s="14"/>
      <c r="B140" s="189"/>
      <c r="C140" s="14"/>
      <c r="D140" s="172" t="s">
        <v>166</v>
      </c>
      <c r="E140" s="190" t="s">
        <v>3</v>
      </c>
      <c r="F140" s="191" t="s">
        <v>420</v>
      </c>
      <c r="G140" s="14"/>
      <c r="H140" s="192">
        <v>416</v>
      </c>
      <c r="I140" s="14"/>
      <c r="J140" s="14"/>
      <c r="K140" s="14"/>
      <c r="L140" s="189"/>
      <c r="M140" s="193"/>
      <c r="N140" s="194"/>
      <c r="O140" s="194"/>
      <c r="P140" s="194"/>
      <c r="Q140" s="194"/>
      <c r="R140" s="194"/>
      <c r="S140" s="194"/>
      <c r="T140" s="195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0" t="s">
        <v>166</v>
      </c>
      <c r="AU140" s="190" t="s">
        <v>88</v>
      </c>
      <c r="AV140" s="14" t="s">
        <v>88</v>
      </c>
      <c r="AW140" s="14" t="s">
        <v>38</v>
      </c>
      <c r="AX140" s="14" t="s">
        <v>78</v>
      </c>
      <c r="AY140" s="190" t="s">
        <v>118</v>
      </c>
    </row>
    <row r="141" s="14" customFormat="1">
      <c r="A141" s="14"/>
      <c r="B141" s="189"/>
      <c r="C141" s="14"/>
      <c r="D141" s="172" t="s">
        <v>166</v>
      </c>
      <c r="E141" s="190" t="s">
        <v>3</v>
      </c>
      <c r="F141" s="191" t="s">
        <v>485</v>
      </c>
      <c r="G141" s="14"/>
      <c r="H141" s="192">
        <v>-10</v>
      </c>
      <c r="I141" s="14"/>
      <c r="J141" s="14"/>
      <c r="K141" s="14"/>
      <c r="L141" s="189"/>
      <c r="M141" s="193"/>
      <c r="N141" s="194"/>
      <c r="O141" s="194"/>
      <c r="P141" s="194"/>
      <c r="Q141" s="194"/>
      <c r="R141" s="194"/>
      <c r="S141" s="194"/>
      <c r="T141" s="19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90" t="s">
        <v>166</v>
      </c>
      <c r="AU141" s="190" t="s">
        <v>88</v>
      </c>
      <c r="AV141" s="14" t="s">
        <v>88</v>
      </c>
      <c r="AW141" s="14" t="s">
        <v>38</v>
      </c>
      <c r="AX141" s="14" t="s">
        <v>78</v>
      </c>
      <c r="AY141" s="190" t="s">
        <v>118</v>
      </c>
    </row>
    <row r="142" s="15" customFormat="1">
      <c r="A142" s="15"/>
      <c r="B142" s="196"/>
      <c r="C142" s="15"/>
      <c r="D142" s="172" t="s">
        <v>166</v>
      </c>
      <c r="E142" s="197" t="s">
        <v>3</v>
      </c>
      <c r="F142" s="198" t="s">
        <v>179</v>
      </c>
      <c r="G142" s="15"/>
      <c r="H142" s="199">
        <v>406</v>
      </c>
      <c r="I142" s="15"/>
      <c r="J142" s="15"/>
      <c r="K142" s="15"/>
      <c r="L142" s="196"/>
      <c r="M142" s="200"/>
      <c r="N142" s="201"/>
      <c r="O142" s="201"/>
      <c r="P142" s="201"/>
      <c r="Q142" s="201"/>
      <c r="R142" s="201"/>
      <c r="S142" s="201"/>
      <c r="T142" s="202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197" t="s">
        <v>166</v>
      </c>
      <c r="AU142" s="197" t="s">
        <v>88</v>
      </c>
      <c r="AV142" s="15" t="s">
        <v>142</v>
      </c>
      <c r="AW142" s="15" t="s">
        <v>38</v>
      </c>
      <c r="AX142" s="15" t="s">
        <v>86</v>
      </c>
      <c r="AY142" s="197" t="s">
        <v>118</v>
      </c>
    </row>
    <row r="143" s="2" customFormat="1" ht="37.8" customHeight="1">
      <c r="A143" s="34"/>
      <c r="B143" s="159"/>
      <c r="C143" s="160" t="s">
        <v>278</v>
      </c>
      <c r="D143" s="160" t="s">
        <v>121</v>
      </c>
      <c r="E143" s="161" t="s">
        <v>496</v>
      </c>
      <c r="F143" s="162" t="s">
        <v>497</v>
      </c>
      <c r="G143" s="163" t="s">
        <v>208</v>
      </c>
      <c r="H143" s="164">
        <v>101.15000000000001</v>
      </c>
      <c r="I143" s="165">
        <v>493</v>
      </c>
      <c r="J143" s="165">
        <f>ROUND(I143*H143,2)</f>
        <v>49866.949999999997</v>
      </c>
      <c r="K143" s="162" t="s">
        <v>125</v>
      </c>
      <c r="L143" s="35"/>
      <c r="M143" s="166" t="s">
        <v>3</v>
      </c>
      <c r="N143" s="167" t="s">
        <v>49</v>
      </c>
      <c r="O143" s="168">
        <v>0.52900000000000003</v>
      </c>
      <c r="P143" s="168">
        <f>O143*H143</f>
        <v>53.508350000000007</v>
      </c>
      <c r="Q143" s="168">
        <v>1.0000000000000001E-05</v>
      </c>
      <c r="R143" s="168">
        <f>Q143*H143</f>
        <v>0.0010115000000000003</v>
      </c>
      <c r="S143" s="168">
        <v>0</v>
      </c>
      <c r="T143" s="169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70" t="s">
        <v>445</v>
      </c>
      <c r="AT143" s="170" t="s">
        <v>121</v>
      </c>
      <c r="AU143" s="170" t="s">
        <v>88</v>
      </c>
      <c r="AY143" s="20" t="s">
        <v>118</v>
      </c>
      <c r="BE143" s="171">
        <f>IF(N143="základní",J143,0)</f>
        <v>49866.949999999997</v>
      </c>
      <c r="BF143" s="171">
        <f>IF(N143="snížená",J143,0)</f>
        <v>0</v>
      </c>
      <c r="BG143" s="171">
        <f>IF(N143="zákl. přenesená",J143,0)</f>
        <v>0</v>
      </c>
      <c r="BH143" s="171">
        <f>IF(N143="sníž. přenesená",J143,0)</f>
        <v>0</v>
      </c>
      <c r="BI143" s="171">
        <f>IF(N143="nulová",J143,0)</f>
        <v>0</v>
      </c>
      <c r="BJ143" s="20" t="s">
        <v>86</v>
      </c>
      <c r="BK143" s="171">
        <f>ROUND(I143*H143,2)</f>
        <v>49866.949999999997</v>
      </c>
      <c r="BL143" s="20" t="s">
        <v>445</v>
      </c>
      <c r="BM143" s="170" t="s">
        <v>498</v>
      </c>
    </row>
    <row r="144" s="2" customFormat="1">
      <c r="A144" s="34"/>
      <c r="B144" s="35"/>
      <c r="C144" s="34"/>
      <c r="D144" s="172" t="s">
        <v>128</v>
      </c>
      <c r="E144" s="34"/>
      <c r="F144" s="173" t="s">
        <v>499</v>
      </c>
      <c r="G144" s="34"/>
      <c r="H144" s="34"/>
      <c r="I144" s="34"/>
      <c r="J144" s="34"/>
      <c r="K144" s="34"/>
      <c r="L144" s="35"/>
      <c r="M144" s="174"/>
      <c r="N144" s="175"/>
      <c r="O144" s="67"/>
      <c r="P144" s="67"/>
      <c r="Q144" s="67"/>
      <c r="R144" s="67"/>
      <c r="S144" s="67"/>
      <c r="T144" s="6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20" t="s">
        <v>128</v>
      </c>
      <c r="AU144" s="20" t="s">
        <v>88</v>
      </c>
    </row>
    <row r="145" s="2" customFormat="1">
      <c r="A145" s="34"/>
      <c r="B145" s="35"/>
      <c r="C145" s="34"/>
      <c r="D145" s="176" t="s">
        <v>129</v>
      </c>
      <c r="E145" s="34"/>
      <c r="F145" s="177" t="s">
        <v>500</v>
      </c>
      <c r="G145" s="34"/>
      <c r="H145" s="34"/>
      <c r="I145" s="34"/>
      <c r="J145" s="34"/>
      <c r="K145" s="34"/>
      <c r="L145" s="35"/>
      <c r="M145" s="174"/>
      <c r="N145" s="175"/>
      <c r="O145" s="67"/>
      <c r="P145" s="67"/>
      <c r="Q145" s="67"/>
      <c r="R145" s="67"/>
      <c r="S145" s="67"/>
      <c r="T145" s="68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20" t="s">
        <v>129</v>
      </c>
      <c r="AU145" s="20" t="s">
        <v>88</v>
      </c>
    </row>
    <row r="146" s="14" customFormat="1">
      <c r="A146" s="14"/>
      <c r="B146" s="189"/>
      <c r="C146" s="14"/>
      <c r="D146" s="172" t="s">
        <v>166</v>
      </c>
      <c r="E146" s="190" t="s">
        <v>3</v>
      </c>
      <c r="F146" s="191" t="s">
        <v>213</v>
      </c>
      <c r="G146" s="14"/>
      <c r="H146" s="192">
        <v>25.149999999999999</v>
      </c>
      <c r="I146" s="14"/>
      <c r="J146" s="14"/>
      <c r="K146" s="14"/>
      <c r="L146" s="189"/>
      <c r="M146" s="193"/>
      <c r="N146" s="194"/>
      <c r="O146" s="194"/>
      <c r="P146" s="194"/>
      <c r="Q146" s="194"/>
      <c r="R146" s="194"/>
      <c r="S146" s="194"/>
      <c r="T146" s="19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0" t="s">
        <v>166</v>
      </c>
      <c r="AU146" s="190" t="s">
        <v>88</v>
      </c>
      <c r="AV146" s="14" t="s">
        <v>88</v>
      </c>
      <c r="AW146" s="14" t="s">
        <v>38</v>
      </c>
      <c r="AX146" s="14" t="s">
        <v>78</v>
      </c>
      <c r="AY146" s="190" t="s">
        <v>118</v>
      </c>
    </row>
    <row r="147" s="14" customFormat="1">
      <c r="A147" s="14"/>
      <c r="B147" s="189"/>
      <c r="C147" s="14"/>
      <c r="D147" s="172" t="s">
        <v>166</v>
      </c>
      <c r="E147" s="190" t="s">
        <v>3</v>
      </c>
      <c r="F147" s="191" t="s">
        <v>212</v>
      </c>
      <c r="G147" s="14"/>
      <c r="H147" s="192">
        <v>40</v>
      </c>
      <c r="I147" s="14"/>
      <c r="J147" s="14"/>
      <c r="K147" s="14"/>
      <c r="L147" s="189"/>
      <c r="M147" s="193"/>
      <c r="N147" s="194"/>
      <c r="O147" s="194"/>
      <c r="P147" s="194"/>
      <c r="Q147" s="194"/>
      <c r="R147" s="194"/>
      <c r="S147" s="194"/>
      <c r="T147" s="195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190" t="s">
        <v>166</v>
      </c>
      <c r="AU147" s="190" t="s">
        <v>88</v>
      </c>
      <c r="AV147" s="14" t="s">
        <v>88</v>
      </c>
      <c r="AW147" s="14" t="s">
        <v>38</v>
      </c>
      <c r="AX147" s="14" t="s">
        <v>78</v>
      </c>
      <c r="AY147" s="190" t="s">
        <v>118</v>
      </c>
    </row>
    <row r="148" s="14" customFormat="1">
      <c r="A148" s="14"/>
      <c r="B148" s="189"/>
      <c r="C148" s="14"/>
      <c r="D148" s="172" t="s">
        <v>166</v>
      </c>
      <c r="E148" s="190" t="s">
        <v>3</v>
      </c>
      <c r="F148" s="191" t="s">
        <v>214</v>
      </c>
      <c r="G148" s="14"/>
      <c r="H148" s="192">
        <v>36</v>
      </c>
      <c r="I148" s="14"/>
      <c r="J148" s="14"/>
      <c r="K148" s="14"/>
      <c r="L148" s="189"/>
      <c r="M148" s="193"/>
      <c r="N148" s="194"/>
      <c r="O148" s="194"/>
      <c r="P148" s="194"/>
      <c r="Q148" s="194"/>
      <c r="R148" s="194"/>
      <c r="S148" s="194"/>
      <c r="T148" s="19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90" t="s">
        <v>166</v>
      </c>
      <c r="AU148" s="190" t="s">
        <v>88</v>
      </c>
      <c r="AV148" s="14" t="s">
        <v>88</v>
      </c>
      <c r="AW148" s="14" t="s">
        <v>38</v>
      </c>
      <c r="AX148" s="14" t="s">
        <v>78</v>
      </c>
      <c r="AY148" s="190" t="s">
        <v>118</v>
      </c>
    </row>
    <row r="149" s="15" customFormat="1">
      <c r="A149" s="15"/>
      <c r="B149" s="196"/>
      <c r="C149" s="15"/>
      <c r="D149" s="172" t="s">
        <v>166</v>
      </c>
      <c r="E149" s="197" t="s">
        <v>3</v>
      </c>
      <c r="F149" s="198" t="s">
        <v>179</v>
      </c>
      <c r="G149" s="15"/>
      <c r="H149" s="199">
        <v>101.15000000000001</v>
      </c>
      <c r="I149" s="15"/>
      <c r="J149" s="15"/>
      <c r="K149" s="15"/>
      <c r="L149" s="196"/>
      <c r="M149" s="200"/>
      <c r="N149" s="201"/>
      <c r="O149" s="201"/>
      <c r="P149" s="201"/>
      <c r="Q149" s="201"/>
      <c r="R149" s="201"/>
      <c r="S149" s="201"/>
      <c r="T149" s="202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197" t="s">
        <v>166</v>
      </c>
      <c r="AU149" s="197" t="s">
        <v>88</v>
      </c>
      <c r="AV149" s="15" t="s">
        <v>142</v>
      </c>
      <c r="AW149" s="15" t="s">
        <v>38</v>
      </c>
      <c r="AX149" s="15" t="s">
        <v>86</v>
      </c>
      <c r="AY149" s="197" t="s">
        <v>118</v>
      </c>
    </row>
    <row r="150" s="2" customFormat="1" ht="24.15" customHeight="1">
      <c r="A150" s="34"/>
      <c r="B150" s="159"/>
      <c r="C150" s="160" t="s">
        <v>285</v>
      </c>
      <c r="D150" s="160" t="s">
        <v>121</v>
      </c>
      <c r="E150" s="161" t="s">
        <v>501</v>
      </c>
      <c r="F150" s="162" t="s">
        <v>502</v>
      </c>
      <c r="G150" s="163" t="s">
        <v>208</v>
      </c>
      <c r="H150" s="164">
        <v>416</v>
      </c>
      <c r="I150" s="165">
        <v>191</v>
      </c>
      <c r="J150" s="165">
        <f>ROUND(I150*H150,2)</f>
        <v>79456</v>
      </c>
      <c r="K150" s="162" t="s">
        <v>125</v>
      </c>
      <c r="L150" s="35"/>
      <c r="M150" s="166" t="s">
        <v>3</v>
      </c>
      <c r="N150" s="167" t="s">
        <v>49</v>
      </c>
      <c r="O150" s="168">
        <v>0.10199999999999999</v>
      </c>
      <c r="P150" s="168">
        <f>O150*H150</f>
        <v>42.431999999999995</v>
      </c>
      <c r="Q150" s="168">
        <v>0</v>
      </c>
      <c r="R150" s="168">
        <f>Q150*H150</f>
        <v>0</v>
      </c>
      <c r="S150" s="168">
        <v>0</v>
      </c>
      <c r="T150" s="169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70" t="s">
        <v>445</v>
      </c>
      <c r="AT150" s="170" t="s">
        <v>121</v>
      </c>
      <c r="AU150" s="170" t="s">
        <v>88</v>
      </c>
      <c r="AY150" s="20" t="s">
        <v>118</v>
      </c>
      <c r="BE150" s="171">
        <f>IF(N150="základní",J150,0)</f>
        <v>79456</v>
      </c>
      <c r="BF150" s="171">
        <f>IF(N150="snížená",J150,0)</f>
        <v>0</v>
      </c>
      <c r="BG150" s="171">
        <f>IF(N150="zákl. přenesená",J150,0)</f>
        <v>0</v>
      </c>
      <c r="BH150" s="171">
        <f>IF(N150="sníž. přenesená",J150,0)</f>
        <v>0</v>
      </c>
      <c r="BI150" s="171">
        <f>IF(N150="nulová",J150,0)</f>
        <v>0</v>
      </c>
      <c r="BJ150" s="20" t="s">
        <v>86</v>
      </c>
      <c r="BK150" s="171">
        <f>ROUND(I150*H150,2)</f>
        <v>79456</v>
      </c>
      <c r="BL150" s="20" t="s">
        <v>445</v>
      </c>
      <c r="BM150" s="170" t="s">
        <v>503</v>
      </c>
    </row>
    <row r="151" s="2" customFormat="1">
      <c r="A151" s="34"/>
      <c r="B151" s="35"/>
      <c r="C151" s="34"/>
      <c r="D151" s="172" t="s">
        <v>128</v>
      </c>
      <c r="E151" s="34"/>
      <c r="F151" s="173" t="s">
        <v>504</v>
      </c>
      <c r="G151" s="34"/>
      <c r="H151" s="34"/>
      <c r="I151" s="34"/>
      <c r="J151" s="34"/>
      <c r="K151" s="34"/>
      <c r="L151" s="35"/>
      <c r="M151" s="174"/>
      <c r="N151" s="175"/>
      <c r="O151" s="67"/>
      <c r="P151" s="67"/>
      <c r="Q151" s="67"/>
      <c r="R151" s="67"/>
      <c r="S151" s="67"/>
      <c r="T151" s="68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20" t="s">
        <v>128</v>
      </c>
      <c r="AU151" s="20" t="s">
        <v>88</v>
      </c>
    </row>
    <row r="152" s="2" customFormat="1">
      <c r="A152" s="34"/>
      <c r="B152" s="35"/>
      <c r="C152" s="34"/>
      <c r="D152" s="176" t="s">
        <v>129</v>
      </c>
      <c r="E152" s="34"/>
      <c r="F152" s="177" t="s">
        <v>505</v>
      </c>
      <c r="G152" s="34"/>
      <c r="H152" s="34"/>
      <c r="I152" s="34"/>
      <c r="J152" s="34"/>
      <c r="K152" s="34"/>
      <c r="L152" s="35"/>
      <c r="M152" s="174"/>
      <c r="N152" s="175"/>
      <c r="O152" s="67"/>
      <c r="P152" s="67"/>
      <c r="Q152" s="67"/>
      <c r="R152" s="67"/>
      <c r="S152" s="67"/>
      <c r="T152" s="6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20" t="s">
        <v>129</v>
      </c>
      <c r="AU152" s="20" t="s">
        <v>88</v>
      </c>
    </row>
    <row r="153" s="14" customFormat="1">
      <c r="A153" s="14"/>
      <c r="B153" s="189"/>
      <c r="C153" s="14"/>
      <c r="D153" s="172" t="s">
        <v>166</v>
      </c>
      <c r="E153" s="190" t="s">
        <v>3</v>
      </c>
      <c r="F153" s="191" t="s">
        <v>420</v>
      </c>
      <c r="G153" s="14"/>
      <c r="H153" s="192">
        <v>416</v>
      </c>
      <c r="I153" s="14"/>
      <c r="J153" s="14"/>
      <c r="K153" s="14"/>
      <c r="L153" s="189"/>
      <c r="M153" s="193"/>
      <c r="N153" s="194"/>
      <c r="O153" s="194"/>
      <c r="P153" s="194"/>
      <c r="Q153" s="194"/>
      <c r="R153" s="194"/>
      <c r="S153" s="194"/>
      <c r="T153" s="195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0" t="s">
        <v>166</v>
      </c>
      <c r="AU153" s="190" t="s">
        <v>88</v>
      </c>
      <c r="AV153" s="14" t="s">
        <v>88</v>
      </c>
      <c r="AW153" s="14" t="s">
        <v>38</v>
      </c>
      <c r="AX153" s="14" t="s">
        <v>86</v>
      </c>
      <c r="AY153" s="190" t="s">
        <v>118</v>
      </c>
    </row>
    <row r="154" s="2" customFormat="1" ht="24.15" customHeight="1">
      <c r="A154" s="34"/>
      <c r="B154" s="159"/>
      <c r="C154" s="160" t="s">
        <v>291</v>
      </c>
      <c r="D154" s="160" t="s">
        <v>121</v>
      </c>
      <c r="E154" s="161" t="s">
        <v>506</v>
      </c>
      <c r="F154" s="162" t="s">
        <v>507</v>
      </c>
      <c r="G154" s="163" t="s">
        <v>208</v>
      </c>
      <c r="H154" s="164">
        <v>416</v>
      </c>
      <c r="I154" s="165">
        <v>255</v>
      </c>
      <c r="J154" s="165">
        <f>ROUND(I154*H154,2)</f>
        <v>106080</v>
      </c>
      <c r="K154" s="162" t="s">
        <v>125</v>
      </c>
      <c r="L154" s="35"/>
      <c r="M154" s="166" t="s">
        <v>3</v>
      </c>
      <c r="N154" s="167" t="s">
        <v>49</v>
      </c>
      <c r="O154" s="168">
        <v>0.13500000000000001</v>
      </c>
      <c r="P154" s="168">
        <f>O154*H154</f>
        <v>56.160000000000004</v>
      </c>
      <c r="Q154" s="168">
        <v>0</v>
      </c>
      <c r="R154" s="168">
        <f>Q154*H154</f>
        <v>0</v>
      </c>
      <c r="S154" s="168">
        <v>0</v>
      </c>
      <c r="T154" s="169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70" t="s">
        <v>445</v>
      </c>
      <c r="AT154" s="170" t="s">
        <v>121</v>
      </c>
      <c r="AU154" s="170" t="s">
        <v>88</v>
      </c>
      <c r="AY154" s="20" t="s">
        <v>118</v>
      </c>
      <c r="BE154" s="171">
        <f>IF(N154="základní",J154,0)</f>
        <v>106080</v>
      </c>
      <c r="BF154" s="171">
        <f>IF(N154="snížená",J154,0)</f>
        <v>0</v>
      </c>
      <c r="BG154" s="171">
        <f>IF(N154="zákl. přenesená",J154,0)</f>
        <v>0</v>
      </c>
      <c r="BH154" s="171">
        <f>IF(N154="sníž. přenesená",J154,0)</f>
        <v>0</v>
      </c>
      <c r="BI154" s="171">
        <f>IF(N154="nulová",J154,0)</f>
        <v>0</v>
      </c>
      <c r="BJ154" s="20" t="s">
        <v>86</v>
      </c>
      <c r="BK154" s="171">
        <f>ROUND(I154*H154,2)</f>
        <v>106080</v>
      </c>
      <c r="BL154" s="20" t="s">
        <v>445</v>
      </c>
      <c r="BM154" s="170" t="s">
        <v>508</v>
      </c>
    </row>
    <row r="155" s="2" customFormat="1">
      <c r="A155" s="34"/>
      <c r="B155" s="35"/>
      <c r="C155" s="34"/>
      <c r="D155" s="172" t="s">
        <v>128</v>
      </c>
      <c r="E155" s="34"/>
      <c r="F155" s="173" t="s">
        <v>509</v>
      </c>
      <c r="G155" s="34"/>
      <c r="H155" s="34"/>
      <c r="I155" s="34"/>
      <c r="J155" s="34"/>
      <c r="K155" s="34"/>
      <c r="L155" s="35"/>
      <c r="M155" s="174"/>
      <c r="N155" s="175"/>
      <c r="O155" s="67"/>
      <c r="P155" s="67"/>
      <c r="Q155" s="67"/>
      <c r="R155" s="67"/>
      <c r="S155" s="67"/>
      <c r="T155" s="68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20" t="s">
        <v>128</v>
      </c>
      <c r="AU155" s="20" t="s">
        <v>88</v>
      </c>
    </row>
    <row r="156" s="2" customFormat="1">
      <c r="A156" s="34"/>
      <c r="B156" s="35"/>
      <c r="C156" s="34"/>
      <c r="D156" s="176" t="s">
        <v>129</v>
      </c>
      <c r="E156" s="34"/>
      <c r="F156" s="177" t="s">
        <v>510</v>
      </c>
      <c r="G156" s="34"/>
      <c r="H156" s="34"/>
      <c r="I156" s="34"/>
      <c r="J156" s="34"/>
      <c r="K156" s="34"/>
      <c r="L156" s="35"/>
      <c r="M156" s="174"/>
      <c r="N156" s="175"/>
      <c r="O156" s="67"/>
      <c r="P156" s="67"/>
      <c r="Q156" s="67"/>
      <c r="R156" s="67"/>
      <c r="S156" s="67"/>
      <c r="T156" s="6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20" t="s">
        <v>129</v>
      </c>
      <c r="AU156" s="20" t="s">
        <v>88</v>
      </c>
    </row>
    <row r="157" s="14" customFormat="1">
      <c r="A157" s="14"/>
      <c r="B157" s="189"/>
      <c r="C157" s="14"/>
      <c r="D157" s="172" t="s">
        <v>166</v>
      </c>
      <c r="E157" s="190" t="s">
        <v>3</v>
      </c>
      <c r="F157" s="191" t="s">
        <v>420</v>
      </c>
      <c r="G157" s="14"/>
      <c r="H157" s="192">
        <v>416</v>
      </c>
      <c r="I157" s="14"/>
      <c r="J157" s="14"/>
      <c r="K157" s="14"/>
      <c r="L157" s="189"/>
      <c r="M157" s="193"/>
      <c r="N157" s="194"/>
      <c r="O157" s="194"/>
      <c r="P157" s="194"/>
      <c r="Q157" s="194"/>
      <c r="R157" s="194"/>
      <c r="S157" s="194"/>
      <c r="T157" s="19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0" t="s">
        <v>166</v>
      </c>
      <c r="AU157" s="190" t="s">
        <v>88</v>
      </c>
      <c r="AV157" s="14" t="s">
        <v>88</v>
      </c>
      <c r="AW157" s="14" t="s">
        <v>38</v>
      </c>
      <c r="AX157" s="14" t="s">
        <v>86</v>
      </c>
      <c r="AY157" s="190" t="s">
        <v>118</v>
      </c>
    </row>
    <row r="158" s="2" customFormat="1" ht="21.75" customHeight="1">
      <c r="A158" s="34"/>
      <c r="B158" s="159"/>
      <c r="C158" s="160" t="s">
        <v>302</v>
      </c>
      <c r="D158" s="160" t="s">
        <v>121</v>
      </c>
      <c r="E158" s="161" t="s">
        <v>511</v>
      </c>
      <c r="F158" s="162" t="s">
        <v>512</v>
      </c>
      <c r="G158" s="163" t="s">
        <v>208</v>
      </c>
      <c r="H158" s="164">
        <v>416</v>
      </c>
      <c r="I158" s="165">
        <v>17.800000000000001</v>
      </c>
      <c r="J158" s="165">
        <f>ROUND(I158*H158,2)</f>
        <v>7404.8000000000002</v>
      </c>
      <c r="K158" s="162" t="s">
        <v>125</v>
      </c>
      <c r="L158" s="35"/>
      <c r="M158" s="166" t="s">
        <v>3</v>
      </c>
      <c r="N158" s="167" t="s">
        <v>49</v>
      </c>
      <c r="O158" s="168">
        <v>0.023</v>
      </c>
      <c r="P158" s="168">
        <f>O158*H158</f>
        <v>9.5679999999999996</v>
      </c>
      <c r="Q158" s="168">
        <v>6.9999999999999994E-05</v>
      </c>
      <c r="R158" s="168">
        <f>Q158*H158</f>
        <v>0.029119999999999997</v>
      </c>
      <c r="S158" s="168">
        <v>0</v>
      </c>
      <c r="T158" s="169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70" t="s">
        <v>445</v>
      </c>
      <c r="AT158" s="170" t="s">
        <v>121</v>
      </c>
      <c r="AU158" s="170" t="s">
        <v>88</v>
      </c>
      <c r="AY158" s="20" t="s">
        <v>118</v>
      </c>
      <c r="BE158" s="171">
        <f>IF(N158="základní",J158,0)</f>
        <v>7404.8000000000002</v>
      </c>
      <c r="BF158" s="171">
        <f>IF(N158="snížená",J158,0)</f>
        <v>0</v>
      </c>
      <c r="BG158" s="171">
        <f>IF(N158="zákl. přenesená",J158,0)</f>
        <v>0</v>
      </c>
      <c r="BH158" s="171">
        <f>IF(N158="sníž. přenesená",J158,0)</f>
        <v>0</v>
      </c>
      <c r="BI158" s="171">
        <f>IF(N158="nulová",J158,0)</f>
        <v>0</v>
      </c>
      <c r="BJ158" s="20" t="s">
        <v>86</v>
      </c>
      <c r="BK158" s="171">
        <f>ROUND(I158*H158,2)</f>
        <v>7404.8000000000002</v>
      </c>
      <c r="BL158" s="20" t="s">
        <v>445</v>
      </c>
      <c r="BM158" s="170" t="s">
        <v>513</v>
      </c>
    </row>
    <row r="159" s="2" customFormat="1">
      <c r="A159" s="34"/>
      <c r="B159" s="35"/>
      <c r="C159" s="34"/>
      <c r="D159" s="172" t="s">
        <v>128</v>
      </c>
      <c r="E159" s="34"/>
      <c r="F159" s="173" t="s">
        <v>514</v>
      </c>
      <c r="G159" s="34"/>
      <c r="H159" s="34"/>
      <c r="I159" s="34"/>
      <c r="J159" s="34"/>
      <c r="K159" s="34"/>
      <c r="L159" s="35"/>
      <c r="M159" s="174"/>
      <c r="N159" s="175"/>
      <c r="O159" s="67"/>
      <c r="P159" s="67"/>
      <c r="Q159" s="67"/>
      <c r="R159" s="67"/>
      <c r="S159" s="67"/>
      <c r="T159" s="6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20" t="s">
        <v>128</v>
      </c>
      <c r="AU159" s="20" t="s">
        <v>88</v>
      </c>
    </row>
    <row r="160" s="2" customFormat="1">
      <c r="A160" s="34"/>
      <c r="B160" s="35"/>
      <c r="C160" s="34"/>
      <c r="D160" s="176" t="s">
        <v>129</v>
      </c>
      <c r="E160" s="34"/>
      <c r="F160" s="177" t="s">
        <v>515</v>
      </c>
      <c r="G160" s="34"/>
      <c r="H160" s="34"/>
      <c r="I160" s="34"/>
      <c r="J160" s="34"/>
      <c r="K160" s="34"/>
      <c r="L160" s="35"/>
      <c r="M160" s="174"/>
      <c r="N160" s="175"/>
      <c r="O160" s="67"/>
      <c r="P160" s="67"/>
      <c r="Q160" s="67"/>
      <c r="R160" s="67"/>
      <c r="S160" s="67"/>
      <c r="T160" s="6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20" t="s">
        <v>129</v>
      </c>
      <c r="AU160" s="20" t="s">
        <v>88</v>
      </c>
    </row>
    <row r="161" s="14" customFormat="1">
      <c r="A161" s="14"/>
      <c r="B161" s="189"/>
      <c r="C161" s="14"/>
      <c r="D161" s="172" t="s">
        <v>166</v>
      </c>
      <c r="E161" s="190" t="s">
        <v>3</v>
      </c>
      <c r="F161" s="191" t="s">
        <v>420</v>
      </c>
      <c r="G161" s="14"/>
      <c r="H161" s="192">
        <v>416</v>
      </c>
      <c r="I161" s="14"/>
      <c r="J161" s="14"/>
      <c r="K161" s="14"/>
      <c r="L161" s="189"/>
      <c r="M161" s="193"/>
      <c r="N161" s="194"/>
      <c r="O161" s="194"/>
      <c r="P161" s="194"/>
      <c r="Q161" s="194"/>
      <c r="R161" s="194"/>
      <c r="S161" s="194"/>
      <c r="T161" s="19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90" t="s">
        <v>166</v>
      </c>
      <c r="AU161" s="190" t="s">
        <v>88</v>
      </c>
      <c r="AV161" s="14" t="s">
        <v>88</v>
      </c>
      <c r="AW161" s="14" t="s">
        <v>38</v>
      </c>
      <c r="AX161" s="14" t="s">
        <v>86</v>
      </c>
      <c r="AY161" s="190" t="s">
        <v>118</v>
      </c>
    </row>
    <row r="162" s="2" customFormat="1" ht="24.15" customHeight="1">
      <c r="A162" s="34"/>
      <c r="B162" s="159"/>
      <c r="C162" s="160" t="s">
        <v>305</v>
      </c>
      <c r="D162" s="160" t="s">
        <v>121</v>
      </c>
      <c r="E162" s="161" t="s">
        <v>516</v>
      </c>
      <c r="F162" s="162" t="s">
        <v>517</v>
      </c>
      <c r="G162" s="163" t="s">
        <v>208</v>
      </c>
      <c r="H162" s="164">
        <v>416</v>
      </c>
      <c r="I162" s="165">
        <v>53</v>
      </c>
      <c r="J162" s="165">
        <f>ROUND(I162*H162,2)</f>
        <v>22048</v>
      </c>
      <c r="K162" s="162" t="s">
        <v>125</v>
      </c>
      <c r="L162" s="35"/>
      <c r="M162" s="166" t="s">
        <v>3</v>
      </c>
      <c r="N162" s="167" t="s">
        <v>49</v>
      </c>
      <c r="O162" s="168">
        <v>0.119</v>
      </c>
      <c r="P162" s="168">
        <f>O162*H162</f>
        <v>49.503999999999998</v>
      </c>
      <c r="Q162" s="168">
        <v>0</v>
      </c>
      <c r="R162" s="168">
        <f>Q162*H162</f>
        <v>0</v>
      </c>
      <c r="S162" s="168">
        <v>0</v>
      </c>
      <c r="T162" s="169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70" t="s">
        <v>445</v>
      </c>
      <c r="AT162" s="170" t="s">
        <v>121</v>
      </c>
      <c r="AU162" s="170" t="s">
        <v>88</v>
      </c>
      <c r="AY162" s="20" t="s">
        <v>118</v>
      </c>
      <c r="BE162" s="171">
        <f>IF(N162="základní",J162,0)</f>
        <v>22048</v>
      </c>
      <c r="BF162" s="171">
        <f>IF(N162="snížená",J162,0)</f>
        <v>0</v>
      </c>
      <c r="BG162" s="171">
        <f>IF(N162="zákl. přenesená",J162,0)</f>
        <v>0</v>
      </c>
      <c r="BH162" s="171">
        <f>IF(N162="sníž. přenesená",J162,0)</f>
        <v>0</v>
      </c>
      <c r="BI162" s="171">
        <f>IF(N162="nulová",J162,0)</f>
        <v>0</v>
      </c>
      <c r="BJ162" s="20" t="s">
        <v>86</v>
      </c>
      <c r="BK162" s="171">
        <f>ROUND(I162*H162,2)</f>
        <v>22048</v>
      </c>
      <c r="BL162" s="20" t="s">
        <v>445</v>
      </c>
      <c r="BM162" s="170" t="s">
        <v>518</v>
      </c>
    </row>
    <row r="163" s="2" customFormat="1">
      <c r="A163" s="34"/>
      <c r="B163" s="35"/>
      <c r="C163" s="34"/>
      <c r="D163" s="172" t="s">
        <v>128</v>
      </c>
      <c r="E163" s="34"/>
      <c r="F163" s="173" t="s">
        <v>519</v>
      </c>
      <c r="G163" s="34"/>
      <c r="H163" s="34"/>
      <c r="I163" s="34"/>
      <c r="J163" s="34"/>
      <c r="K163" s="34"/>
      <c r="L163" s="35"/>
      <c r="M163" s="174"/>
      <c r="N163" s="175"/>
      <c r="O163" s="67"/>
      <c r="P163" s="67"/>
      <c r="Q163" s="67"/>
      <c r="R163" s="67"/>
      <c r="S163" s="67"/>
      <c r="T163" s="6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20" t="s">
        <v>128</v>
      </c>
      <c r="AU163" s="20" t="s">
        <v>88</v>
      </c>
    </row>
    <row r="164" s="2" customFormat="1">
      <c r="A164" s="34"/>
      <c r="B164" s="35"/>
      <c r="C164" s="34"/>
      <c r="D164" s="176" t="s">
        <v>129</v>
      </c>
      <c r="E164" s="34"/>
      <c r="F164" s="177" t="s">
        <v>520</v>
      </c>
      <c r="G164" s="34"/>
      <c r="H164" s="34"/>
      <c r="I164" s="34"/>
      <c r="J164" s="34"/>
      <c r="K164" s="34"/>
      <c r="L164" s="35"/>
      <c r="M164" s="174"/>
      <c r="N164" s="175"/>
      <c r="O164" s="67"/>
      <c r="P164" s="67"/>
      <c r="Q164" s="67"/>
      <c r="R164" s="67"/>
      <c r="S164" s="67"/>
      <c r="T164" s="6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20" t="s">
        <v>129</v>
      </c>
      <c r="AU164" s="20" t="s">
        <v>88</v>
      </c>
    </row>
    <row r="165" s="14" customFormat="1">
      <c r="A165" s="14"/>
      <c r="B165" s="189"/>
      <c r="C165" s="14"/>
      <c r="D165" s="172" t="s">
        <v>166</v>
      </c>
      <c r="E165" s="190" t="s">
        <v>3</v>
      </c>
      <c r="F165" s="191" t="s">
        <v>420</v>
      </c>
      <c r="G165" s="14"/>
      <c r="H165" s="192">
        <v>416</v>
      </c>
      <c r="I165" s="14"/>
      <c r="J165" s="14"/>
      <c r="K165" s="14"/>
      <c r="L165" s="189"/>
      <c r="M165" s="193"/>
      <c r="N165" s="194"/>
      <c r="O165" s="194"/>
      <c r="P165" s="194"/>
      <c r="Q165" s="194"/>
      <c r="R165" s="194"/>
      <c r="S165" s="194"/>
      <c r="T165" s="19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190" t="s">
        <v>166</v>
      </c>
      <c r="AU165" s="190" t="s">
        <v>88</v>
      </c>
      <c r="AV165" s="14" t="s">
        <v>88</v>
      </c>
      <c r="AW165" s="14" t="s">
        <v>38</v>
      </c>
      <c r="AX165" s="14" t="s">
        <v>86</v>
      </c>
      <c r="AY165" s="190" t="s">
        <v>118</v>
      </c>
    </row>
    <row r="166" s="2" customFormat="1" ht="24.15" customHeight="1">
      <c r="A166" s="34"/>
      <c r="B166" s="159"/>
      <c r="C166" s="203" t="s">
        <v>311</v>
      </c>
      <c r="D166" s="203" t="s">
        <v>286</v>
      </c>
      <c r="E166" s="204" t="s">
        <v>521</v>
      </c>
      <c r="F166" s="205" t="s">
        <v>522</v>
      </c>
      <c r="G166" s="206" t="s">
        <v>208</v>
      </c>
      <c r="H166" s="207">
        <v>436.80000000000001</v>
      </c>
      <c r="I166" s="208">
        <v>24.899999999999999</v>
      </c>
      <c r="J166" s="208">
        <f>ROUND(I166*H166,2)</f>
        <v>10876.32</v>
      </c>
      <c r="K166" s="205" t="s">
        <v>125</v>
      </c>
      <c r="L166" s="209"/>
      <c r="M166" s="210" t="s">
        <v>3</v>
      </c>
      <c r="N166" s="211" t="s">
        <v>49</v>
      </c>
      <c r="O166" s="168">
        <v>0</v>
      </c>
      <c r="P166" s="168">
        <f>O166*H166</f>
        <v>0</v>
      </c>
      <c r="Q166" s="168">
        <v>0.00025999999999999998</v>
      </c>
      <c r="R166" s="168">
        <f>Q166*H166</f>
        <v>0.11356799999999999</v>
      </c>
      <c r="S166" s="168">
        <v>0</v>
      </c>
      <c r="T166" s="169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70" t="s">
        <v>462</v>
      </c>
      <c r="AT166" s="170" t="s">
        <v>286</v>
      </c>
      <c r="AU166" s="170" t="s">
        <v>88</v>
      </c>
      <c r="AY166" s="20" t="s">
        <v>118</v>
      </c>
      <c r="BE166" s="171">
        <f>IF(N166="základní",J166,0)</f>
        <v>10876.32</v>
      </c>
      <c r="BF166" s="171">
        <f>IF(N166="snížená",J166,0)</f>
        <v>0</v>
      </c>
      <c r="BG166" s="171">
        <f>IF(N166="zákl. přenesená",J166,0)</f>
        <v>0</v>
      </c>
      <c r="BH166" s="171">
        <f>IF(N166="sníž. přenesená",J166,0)</f>
        <v>0</v>
      </c>
      <c r="BI166" s="171">
        <f>IF(N166="nulová",J166,0)</f>
        <v>0</v>
      </c>
      <c r="BJ166" s="20" t="s">
        <v>86</v>
      </c>
      <c r="BK166" s="171">
        <f>ROUND(I166*H166,2)</f>
        <v>10876.32</v>
      </c>
      <c r="BL166" s="20" t="s">
        <v>462</v>
      </c>
      <c r="BM166" s="170" t="s">
        <v>523</v>
      </c>
    </row>
    <row r="167" s="2" customFormat="1">
      <c r="A167" s="34"/>
      <c r="B167" s="35"/>
      <c r="C167" s="34"/>
      <c r="D167" s="172" t="s">
        <v>128</v>
      </c>
      <c r="E167" s="34"/>
      <c r="F167" s="173" t="s">
        <v>522</v>
      </c>
      <c r="G167" s="34"/>
      <c r="H167" s="34"/>
      <c r="I167" s="34"/>
      <c r="J167" s="34"/>
      <c r="K167" s="34"/>
      <c r="L167" s="35"/>
      <c r="M167" s="174"/>
      <c r="N167" s="175"/>
      <c r="O167" s="67"/>
      <c r="P167" s="67"/>
      <c r="Q167" s="67"/>
      <c r="R167" s="67"/>
      <c r="S167" s="67"/>
      <c r="T167" s="6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20" t="s">
        <v>128</v>
      </c>
      <c r="AU167" s="20" t="s">
        <v>88</v>
      </c>
    </row>
    <row r="168" s="14" customFormat="1">
      <c r="A168" s="14"/>
      <c r="B168" s="189"/>
      <c r="C168" s="14"/>
      <c r="D168" s="172" t="s">
        <v>166</v>
      </c>
      <c r="E168" s="14"/>
      <c r="F168" s="191" t="s">
        <v>524</v>
      </c>
      <c r="G168" s="14"/>
      <c r="H168" s="192">
        <v>436.80000000000001</v>
      </c>
      <c r="I168" s="14"/>
      <c r="J168" s="14"/>
      <c r="K168" s="14"/>
      <c r="L168" s="189"/>
      <c r="M168" s="193"/>
      <c r="N168" s="194"/>
      <c r="O168" s="194"/>
      <c r="P168" s="194"/>
      <c r="Q168" s="194"/>
      <c r="R168" s="194"/>
      <c r="S168" s="194"/>
      <c r="T168" s="19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0" t="s">
        <v>166</v>
      </c>
      <c r="AU168" s="190" t="s">
        <v>88</v>
      </c>
      <c r="AV168" s="14" t="s">
        <v>88</v>
      </c>
      <c r="AW168" s="14" t="s">
        <v>4</v>
      </c>
      <c r="AX168" s="14" t="s">
        <v>86</v>
      </c>
      <c r="AY168" s="190" t="s">
        <v>118</v>
      </c>
    </row>
    <row r="169" s="2" customFormat="1" ht="24.15" customHeight="1">
      <c r="A169" s="34"/>
      <c r="B169" s="159"/>
      <c r="C169" s="160" t="s">
        <v>8</v>
      </c>
      <c r="D169" s="160" t="s">
        <v>121</v>
      </c>
      <c r="E169" s="161" t="s">
        <v>525</v>
      </c>
      <c r="F169" s="162" t="s">
        <v>526</v>
      </c>
      <c r="G169" s="163" t="s">
        <v>255</v>
      </c>
      <c r="H169" s="164">
        <v>0.14699999999999999</v>
      </c>
      <c r="I169" s="165">
        <v>286</v>
      </c>
      <c r="J169" s="165">
        <f>ROUND(I169*H169,2)</f>
        <v>42.039999999999999</v>
      </c>
      <c r="K169" s="162" t="s">
        <v>125</v>
      </c>
      <c r="L169" s="35"/>
      <c r="M169" s="166" t="s">
        <v>3</v>
      </c>
      <c r="N169" s="167" t="s">
        <v>49</v>
      </c>
      <c r="O169" s="168">
        <v>0.42399999999999999</v>
      </c>
      <c r="P169" s="168">
        <f>O169*H169</f>
        <v>0.062327999999999995</v>
      </c>
      <c r="Q169" s="168">
        <v>0</v>
      </c>
      <c r="R169" s="168">
        <f>Q169*H169</f>
        <v>0</v>
      </c>
      <c r="S169" s="168">
        <v>0</v>
      </c>
      <c r="T169" s="169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70" t="s">
        <v>445</v>
      </c>
      <c r="AT169" s="170" t="s">
        <v>121</v>
      </c>
      <c r="AU169" s="170" t="s">
        <v>88</v>
      </c>
      <c r="AY169" s="20" t="s">
        <v>118</v>
      </c>
      <c r="BE169" s="171">
        <f>IF(N169="základní",J169,0)</f>
        <v>42.039999999999999</v>
      </c>
      <c r="BF169" s="171">
        <f>IF(N169="snížená",J169,0)</f>
        <v>0</v>
      </c>
      <c r="BG169" s="171">
        <f>IF(N169="zákl. přenesená",J169,0)</f>
        <v>0</v>
      </c>
      <c r="BH169" s="171">
        <f>IF(N169="sníž. přenesená",J169,0)</f>
        <v>0</v>
      </c>
      <c r="BI169" s="171">
        <f>IF(N169="nulová",J169,0)</f>
        <v>0</v>
      </c>
      <c r="BJ169" s="20" t="s">
        <v>86</v>
      </c>
      <c r="BK169" s="171">
        <f>ROUND(I169*H169,2)</f>
        <v>42.039999999999999</v>
      </c>
      <c r="BL169" s="20" t="s">
        <v>445</v>
      </c>
      <c r="BM169" s="170" t="s">
        <v>527</v>
      </c>
    </row>
    <row r="170" s="2" customFormat="1">
      <c r="A170" s="34"/>
      <c r="B170" s="35"/>
      <c r="C170" s="34"/>
      <c r="D170" s="172" t="s">
        <v>128</v>
      </c>
      <c r="E170" s="34"/>
      <c r="F170" s="173" t="s">
        <v>528</v>
      </c>
      <c r="G170" s="34"/>
      <c r="H170" s="34"/>
      <c r="I170" s="34"/>
      <c r="J170" s="34"/>
      <c r="K170" s="34"/>
      <c r="L170" s="35"/>
      <c r="M170" s="174"/>
      <c r="N170" s="175"/>
      <c r="O170" s="67"/>
      <c r="P170" s="67"/>
      <c r="Q170" s="67"/>
      <c r="R170" s="67"/>
      <c r="S170" s="67"/>
      <c r="T170" s="6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20" t="s">
        <v>128</v>
      </c>
      <c r="AU170" s="20" t="s">
        <v>88</v>
      </c>
    </row>
    <row r="171" s="2" customFormat="1">
      <c r="A171" s="34"/>
      <c r="B171" s="35"/>
      <c r="C171" s="34"/>
      <c r="D171" s="176" t="s">
        <v>129</v>
      </c>
      <c r="E171" s="34"/>
      <c r="F171" s="177" t="s">
        <v>529</v>
      </c>
      <c r="G171" s="34"/>
      <c r="H171" s="34"/>
      <c r="I171" s="34"/>
      <c r="J171" s="34"/>
      <c r="K171" s="34"/>
      <c r="L171" s="35"/>
      <c r="M171" s="179"/>
      <c r="N171" s="180"/>
      <c r="O171" s="181"/>
      <c r="P171" s="181"/>
      <c r="Q171" s="181"/>
      <c r="R171" s="181"/>
      <c r="S171" s="181"/>
      <c r="T171" s="182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20" t="s">
        <v>129</v>
      </c>
      <c r="AU171" s="20" t="s">
        <v>88</v>
      </c>
    </row>
    <row r="172" s="2" customFormat="1" ht="6.96" customHeight="1">
      <c r="A172" s="34"/>
      <c r="B172" s="50"/>
      <c r="C172" s="51"/>
      <c r="D172" s="51"/>
      <c r="E172" s="51"/>
      <c r="F172" s="51"/>
      <c r="G172" s="51"/>
      <c r="H172" s="51"/>
      <c r="I172" s="51"/>
      <c r="J172" s="51"/>
      <c r="K172" s="51"/>
      <c r="L172" s="35"/>
      <c r="M172" s="34"/>
      <c r="O172" s="34"/>
      <c r="P172" s="34"/>
      <c r="Q172" s="34"/>
      <c r="R172" s="34"/>
      <c r="S172" s="34"/>
      <c r="T172" s="34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</row>
  </sheetData>
  <autoFilter ref="C83:K171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5_01/741122134"/>
    <hyperlink ref="F96" r:id="rId2" display="https://podminky.urs.cz/item/CS_URS_2025_01/741810003"/>
    <hyperlink ref="F99" r:id="rId3" display="https://podminky.urs.cz/item/CS_URS_2025_01/741810011"/>
    <hyperlink ref="F102" r:id="rId4" display="https://podminky.urs.cz/item/CS_URS_2025_01/998741101"/>
    <hyperlink ref="F107" r:id="rId5" display="https://podminky.urs.cz/item/CS_URS_2025_01/210190431"/>
    <hyperlink ref="F113" r:id="rId6" display="https://podminky.urs.cz/item/CS_URS_2025_01/210220022"/>
    <hyperlink ref="F121" r:id="rId7" display="https://podminky.urs.cz/item/CS_URS_2025_01/460010023"/>
    <hyperlink ref="F125" r:id="rId8" display="https://podminky.urs.cz/item/CS_URS_2025_01/460161242"/>
    <hyperlink ref="F129" r:id="rId9" display="https://podminky.urs.cz/item/CS_URS_2025_01/460171242"/>
    <hyperlink ref="F135" r:id="rId10" display="https://podminky.urs.cz/item/CS_URS_2025_01/460431152"/>
    <hyperlink ref="F139" r:id="rId11" display="https://podminky.urs.cz/item/CS_URS_2025_01/460451252"/>
    <hyperlink ref="F145" r:id="rId12" display="https://podminky.urs.cz/item/CS_URS_2025_01/460631111"/>
    <hyperlink ref="F152" r:id="rId13" display="https://podminky.urs.cz/item/CS_URS_2025_01/460661112"/>
    <hyperlink ref="F156" r:id="rId14" display="https://podminky.urs.cz/item/CS_URS_2025_01/460662112"/>
    <hyperlink ref="F160" r:id="rId15" display="https://podminky.urs.cz/item/CS_URS_2025_01/460671112"/>
    <hyperlink ref="F164" r:id="rId16" display="https://podminky.urs.cz/item/CS_URS_2025_01/460791212"/>
    <hyperlink ref="F171" r:id="rId17" display="https://podminky.urs.cz/item/CS_URS_2025_01/4699811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15" customWidth="1"/>
    <col min="2" max="2" width="1.667969" style="215" customWidth="1"/>
    <col min="3" max="4" width="5" style="215" customWidth="1"/>
    <col min="5" max="5" width="11.66016" style="215" customWidth="1"/>
    <col min="6" max="6" width="9.160156" style="215" customWidth="1"/>
    <col min="7" max="7" width="5" style="215" customWidth="1"/>
    <col min="8" max="8" width="77.83203" style="215" customWidth="1"/>
    <col min="9" max="10" width="20" style="215" customWidth="1"/>
    <col min="11" max="11" width="1.667969" style="215" customWidth="1"/>
  </cols>
  <sheetData>
    <row r="1" s="1" customFormat="1" ht="37.5" customHeight="1"/>
    <row r="2" s="1" customFormat="1" ht="7.5" customHeight="1">
      <c r="B2" s="216"/>
      <c r="C2" s="217"/>
      <c r="D2" s="217"/>
      <c r="E2" s="217"/>
      <c r="F2" s="217"/>
      <c r="G2" s="217"/>
      <c r="H2" s="217"/>
      <c r="I2" s="217"/>
      <c r="J2" s="217"/>
      <c r="K2" s="218"/>
    </row>
    <row r="3" s="16" customFormat="1" ht="45" customHeight="1">
      <c r="B3" s="219"/>
      <c r="C3" s="220" t="s">
        <v>530</v>
      </c>
      <c r="D3" s="220"/>
      <c r="E3" s="220"/>
      <c r="F3" s="220"/>
      <c r="G3" s="220"/>
      <c r="H3" s="220"/>
      <c r="I3" s="220"/>
      <c r="J3" s="220"/>
      <c r="K3" s="221"/>
    </row>
    <row r="4" s="1" customFormat="1" ht="25.5" customHeight="1">
      <c r="B4" s="222"/>
      <c r="C4" s="223" t="s">
        <v>531</v>
      </c>
      <c r="D4" s="223"/>
      <c r="E4" s="223"/>
      <c r="F4" s="223"/>
      <c r="G4" s="223"/>
      <c r="H4" s="223"/>
      <c r="I4" s="223"/>
      <c r="J4" s="223"/>
      <c r="K4" s="224"/>
    </row>
    <row r="5" s="1" customFormat="1" ht="5.25" customHeight="1">
      <c r="B5" s="222"/>
      <c r="C5" s="225"/>
      <c r="D5" s="225"/>
      <c r="E5" s="225"/>
      <c r="F5" s="225"/>
      <c r="G5" s="225"/>
      <c r="H5" s="225"/>
      <c r="I5" s="225"/>
      <c r="J5" s="225"/>
      <c r="K5" s="224"/>
    </row>
    <row r="6" s="1" customFormat="1" ht="15" customHeight="1">
      <c r="B6" s="222"/>
      <c r="C6" s="226" t="s">
        <v>532</v>
      </c>
      <c r="D6" s="226"/>
      <c r="E6" s="226"/>
      <c r="F6" s="226"/>
      <c r="G6" s="226"/>
      <c r="H6" s="226"/>
      <c r="I6" s="226"/>
      <c r="J6" s="226"/>
      <c r="K6" s="224"/>
    </row>
    <row r="7" s="1" customFormat="1" ht="15" customHeight="1">
      <c r="B7" s="227"/>
      <c r="C7" s="226" t="s">
        <v>533</v>
      </c>
      <c r="D7" s="226"/>
      <c r="E7" s="226"/>
      <c r="F7" s="226"/>
      <c r="G7" s="226"/>
      <c r="H7" s="226"/>
      <c r="I7" s="226"/>
      <c r="J7" s="226"/>
      <c r="K7" s="224"/>
    </row>
    <row r="8" s="1" customFormat="1" ht="12.75" customHeight="1">
      <c r="B8" s="227"/>
      <c r="C8" s="226"/>
      <c r="D8" s="226"/>
      <c r="E8" s="226"/>
      <c r="F8" s="226"/>
      <c r="G8" s="226"/>
      <c r="H8" s="226"/>
      <c r="I8" s="226"/>
      <c r="J8" s="226"/>
      <c r="K8" s="224"/>
    </row>
    <row r="9" s="1" customFormat="1" ht="15" customHeight="1">
      <c r="B9" s="227"/>
      <c r="C9" s="226" t="s">
        <v>534</v>
      </c>
      <c r="D9" s="226"/>
      <c r="E9" s="226"/>
      <c r="F9" s="226"/>
      <c r="G9" s="226"/>
      <c r="H9" s="226"/>
      <c r="I9" s="226"/>
      <c r="J9" s="226"/>
      <c r="K9" s="224"/>
    </row>
    <row r="10" s="1" customFormat="1" ht="15" customHeight="1">
      <c r="B10" s="227"/>
      <c r="C10" s="226"/>
      <c r="D10" s="226" t="s">
        <v>535</v>
      </c>
      <c r="E10" s="226"/>
      <c r="F10" s="226"/>
      <c r="G10" s="226"/>
      <c r="H10" s="226"/>
      <c r="I10" s="226"/>
      <c r="J10" s="226"/>
      <c r="K10" s="224"/>
    </row>
    <row r="11" s="1" customFormat="1" ht="15" customHeight="1">
      <c r="B11" s="227"/>
      <c r="C11" s="228"/>
      <c r="D11" s="226" t="s">
        <v>536</v>
      </c>
      <c r="E11" s="226"/>
      <c r="F11" s="226"/>
      <c r="G11" s="226"/>
      <c r="H11" s="226"/>
      <c r="I11" s="226"/>
      <c r="J11" s="226"/>
      <c r="K11" s="224"/>
    </row>
    <row r="12" s="1" customFormat="1" ht="15" customHeight="1">
      <c r="B12" s="227"/>
      <c r="C12" s="228"/>
      <c r="D12" s="226"/>
      <c r="E12" s="226"/>
      <c r="F12" s="226"/>
      <c r="G12" s="226"/>
      <c r="H12" s="226"/>
      <c r="I12" s="226"/>
      <c r="J12" s="226"/>
      <c r="K12" s="224"/>
    </row>
    <row r="13" s="1" customFormat="1" ht="15" customHeight="1">
      <c r="B13" s="227"/>
      <c r="C13" s="228"/>
      <c r="D13" s="229" t="s">
        <v>537</v>
      </c>
      <c r="E13" s="226"/>
      <c r="F13" s="226"/>
      <c r="G13" s="226"/>
      <c r="H13" s="226"/>
      <c r="I13" s="226"/>
      <c r="J13" s="226"/>
      <c r="K13" s="224"/>
    </row>
    <row r="14" s="1" customFormat="1" ht="12.75" customHeight="1">
      <c r="B14" s="227"/>
      <c r="C14" s="228"/>
      <c r="D14" s="228"/>
      <c r="E14" s="228"/>
      <c r="F14" s="228"/>
      <c r="G14" s="228"/>
      <c r="H14" s="228"/>
      <c r="I14" s="228"/>
      <c r="J14" s="228"/>
      <c r="K14" s="224"/>
    </row>
    <row r="15" s="1" customFormat="1" ht="15" customHeight="1">
      <c r="B15" s="227"/>
      <c r="C15" s="228"/>
      <c r="D15" s="226" t="s">
        <v>538</v>
      </c>
      <c r="E15" s="226"/>
      <c r="F15" s="226"/>
      <c r="G15" s="226"/>
      <c r="H15" s="226"/>
      <c r="I15" s="226"/>
      <c r="J15" s="226"/>
      <c r="K15" s="224"/>
    </row>
    <row r="16" s="1" customFormat="1" ht="15" customHeight="1">
      <c r="B16" s="227"/>
      <c r="C16" s="228"/>
      <c r="D16" s="226" t="s">
        <v>539</v>
      </c>
      <c r="E16" s="226"/>
      <c r="F16" s="226"/>
      <c r="G16" s="226"/>
      <c r="H16" s="226"/>
      <c r="I16" s="226"/>
      <c r="J16" s="226"/>
      <c r="K16" s="224"/>
    </row>
    <row r="17" s="1" customFormat="1" ht="15" customHeight="1">
      <c r="B17" s="227"/>
      <c r="C17" s="228"/>
      <c r="D17" s="226" t="s">
        <v>540</v>
      </c>
      <c r="E17" s="226"/>
      <c r="F17" s="226"/>
      <c r="G17" s="226"/>
      <c r="H17" s="226"/>
      <c r="I17" s="226"/>
      <c r="J17" s="226"/>
      <c r="K17" s="224"/>
    </row>
    <row r="18" s="1" customFormat="1" ht="15" customHeight="1">
      <c r="B18" s="227"/>
      <c r="C18" s="228"/>
      <c r="D18" s="228"/>
      <c r="E18" s="230" t="s">
        <v>85</v>
      </c>
      <c r="F18" s="226" t="s">
        <v>541</v>
      </c>
      <c r="G18" s="226"/>
      <c r="H18" s="226"/>
      <c r="I18" s="226"/>
      <c r="J18" s="226"/>
      <c r="K18" s="224"/>
    </row>
    <row r="19" s="1" customFormat="1" ht="15" customHeight="1">
      <c r="B19" s="227"/>
      <c r="C19" s="228"/>
      <c r="D19" s="228"/>
      <c r="E19" s="230" t="s">
        <v>542</v>
      </c>
      <c r="F19" s="226" t="s">
        <v>543</v>
      </c>
      <c r="G19" s="226"/>
      <c r="H19" s="226"/>
      <c r="I19" s="226"/>
      <c r="J19" s="226"/>
      <c r="K19" s="224"/>
    </row>
    <row r="20" s="1" customFormat="1" ht="15" customHeight="1">
      <c r="B20" s="227"/>
      <c r="C20" s="228"/>
      <c r="D20" s="228"/>
      <c r="E20" s="230" t="s">
        <v>544</v>
      </c>
      <c r="F20" s="226" t="s">
        <v>545</v>
      </c>
      <c r="G20" s="226"/>
      <c r="H20" s="226"/>
      <c r="I20" s="226"/>
      <c r="J20" s="226"/>
      <c r="K20" s="224"/>
    </row>
    <row r="21" s="1" customFormat="1" ht="15" customHeight="1">
      <c r="B21" s="227"/>
      <c r="C21" s="228"/>
      <c r="D21" s="228"/>
      <c r="E21" s="230" t="s">
        <v>546</v>
      </c>
      <c r="F21" s="226" t="s">
        <v>547</v>
      </c>
      <c r="G21" s="226"/>
      <c r="H21" s="226"/>
      <c r="I21" s="226"/>
      <c r="J21" s="226"/>
      <c r="K21" s="224"/>
    </row>
    <row r="22" s="1" customFormat="1" ht="15" customHeight="1">
      <c r="B22" s="227"/>
      <c r="C22" s="228"/>
      <c r="D22" s="228"/>
      <c r="E22" s="230" t="s">
        <v>548</v>
      </c>
      <c r="F22" s="226" t="s">
        <v>549</v>
      </c>
      <c r="G22" s="226"/>
      <c r="H22" s="226"/>
      <c r="I22" s="226"/>
      <c r="J22" s="226"/>
      <c r="K22" s="224"/>
    </row>
    <row r="23" s="1" customFormat="1" ht="15" customHeight="1">
      <c r="B23" s="227"/>
      <c r="C23" s="228"/>
      <c r="D23" s="228"/>
      <c r="E23" s="230" t="s">
        <v>550</v>
      </c>
      <c r="F23" s="226" t="s">
        <v>551</v>
      </c>
      <c r="G23" s="226"/>
      <c r="H23" s="226"/>
      <c r="I23" s="226"/>
      <c r="J23" s="226"/>
      <c r="K23" s="224"/>
    </row>
    <row r="24" s="1" customFormat="1" ht="12.75" customHeight="1">
      <c r="B24" s="227"/>
      <c r="C24" s="228"/>
      <c r="D24" s="228"/>
      <c r="E24" s="228"/>
      <c r="F24" s="228"/>
      <c r="G24" s="228"/>
      <c r="H24" s="228"/>
      <c r="I24" s="228"/>
      <c r="J24" s="228"/>
      <c r="K24" s="224"/>
    </row>
    <row r="25" s="1" customFormat="1" ht="15" customHeight="1">
      <c r="B25" s="227"/>
      <c r="C25" s="226" t="s">
        <v>552</v>
      </c>
      <c r="D25" s="226"/>
      <c r="E25" s="226"/>
      <c r="F25" s="226"/>
      <c r="G25" s="226"/>
      <c r="H25" s="226"/>
      <c r="I25" s="226"/>
      <c r="J25" s="226"/>
      <c r="K25" s="224"/>
    </row>
    <row r="26" s="1" customFormat="1" ht="15" customHeight="1">
      <c r="B26" s="227"/>
      <c r="C26" s="226" t="s">
        <v>553</v>
      </c>
      <c r="D26" s="226"/>
      <c r="E26" s="226"/>
      <c r="F26" s="226"/>
      <c r="G26" s="226"/>
      <c r="H26" s="226"/>
      <c r="I26" s="226"/>
      <c r="J26" s="226"/>
      <c r="K26" s="224"/>
    </row>
    <row r="27" s="1" customFormat="1" ht="15" customHeight="1">
      <c r="B27" s="227"/>
      <c r="C27" s="226"/>
      <c r="D27" s="226" t="s">
        <v>554</v>
      </c>
      <c r="E27" s="226"/>
      <c r="F27" s="226"/>
      <c r="G27" s="226"/>
      <c r="H27" s="226"/>
      <c r="I27" s="226"/>
      <c r="J27" s="226"/>
      <c r="K27" s="224"/>
    </row>
    <row r="28" s="1" customFormat="1" ht="15" customHeight="1">
      <c r="B28" s="227"/>
      <c r="C28" s="228"/>
      <c r="D28" s="226" t="s">
        <v>555</v>
      </c>
      <c r="E28" s="226"/>
      <c r="F28" s="226"/>
      <c r="G28" s="226"/>
      <c r="H28" s="226"/>
      <c r="I28" s="226"/>
      <c r="J28" s="226"/>
      <c r="K28" s="224"/>
    </row>
    <row r="29" s="1" customFormat="1" ht="12.75" customHeight="1">
      <c r="B29" s="227"/>
      <c r="C29" s="228"/>
      <c r="D29" s="228"/>
      <c r="E29" s="228"/>
      <c r="F29" s="228"/>
      <c r="G29" s="228"/>
      <c r="H29" s="228"/>
      <c r="I29" s="228"/>
      <c r="J29" s="228"/>
      <c r="K29" s="224"/>
    </row>
    <row r="30" s="1" customFormat="1" ht="15" customHeight="1">
      <c r="B30" s="227"/>
      <c r="C30" s="228"/>
      <c r="D30" s="226" t="s">
        <v>556</v>
      </c>
      <c r="E30" s="226"/>
      <c r="F30" s="226"/>
      <c r="G30" s="226"/>
      <c r="H30" s="226"/>
      <c r="I30" s="226"/>
      <c r="J30" s="226"/>
      <c r="K30" s="224"/>
    </row>
    <row r="31" s="1" customFormat="1" ht="15" customHeight="1">
      <c r="B31" s="227"/>
      <c r="C31" s="228"/>
      <c r="D31" s="226" t="s">
        <v>557</v>
      </c>
      <c r="E31" s="226"/>
      <c r="F31" s="226"/>
      <c r="G31" s="226"/>
      <c r="H31" s="226"/>
      <c r="I31" s="226"/>
      <c r="J31" s="226"/>
      <c r="K31" s="224"/>
    </row>
    <row r="32" s="1" customFormat="1" ht="12.75" customHeight="1">
      <c r="B32" s="227"/>
      <c r="C32" s="228"/>
      <c r="D32" s="228"/>
      <c r="E32" s="228"/>
      <c r="F32" s="228"/>
      <c r="G32" s="228"/>
      <c r="H32" s="228"/>
      <c r="I32" s="228"/>
      <c r="J32" s="228"/>
      <c r="K32" s="224"/>
    </row>
    <row r="33" s="1" customFormat="1" ht="15" customHeight="1">
      <c r="B33" s="227"/>
      <c r="C33" s="228"/>
      <c r="D33" s="226" t="s">
        <v>558</v>
      </c>
      <c r="E33" s="226"/>
      <c r="F33" s="226"/>
      <c r="G33" s="226"/>
      <c r="H33" s="226"/>
      <c r="I33" s="226"/>
      <c r="J33" s="226"/>
      <c r="K33" s="224"/>
    </row>
    <row r="34" s="1" customFormat="1" ht="15" customHeight="1">
      <c r="B34" s="227"/>
      <c r="C34" s="228"/>
      <c r="D34" s="226" t="s">
        <v>559</v>
      </c>
      <c r="E34" s="226"/>
      <c r="F34" s="226"/>
      <c r="G34" s="226"/>
      <c r="H34" s="226"/>
      <c r="I34" s="226"/>
      <c r="J34" s="226"/>
      <c r="K34" s="224"/>
    </row>
    <row r="35" s="1" customFormat="1" ht="15" customHeight="1">
      <c r="B35" s="227"/>
      <c r="C35" s="228"/>
      <c r="D35" s="226" t="s">
        <v>560</v>
      </c>
      <c r="E35" s="226"/>
      <c r="F35" s="226"/>
      <c r="G35" s="226"/>
      <c r="H35" s="226"/>
      <c r="I35" s="226"/>
      <c r="J35" s="226"/>
      <c r="K35" s="224"/>
    </row>
    <row r="36" s="1" customFormat="1" ht="15" customHeight="1">
      <c r="B36" s="227"/>
      <c r="C36" s="228"/>
      <c r="D36" s="226"/>
      <c r="E36" s="229" t="s">
        <v>105</v>
      </c>
      <c r="F36" s="226"/>
      <c r="G36" s="226" t="s">
        <v>561</v>
      </c>
      <c r="H36" s="226"/>
      <c r="I36" s="226"/>
      <c r="J36" s="226"/>
      <c r="K36" s="224"/>
    </row>
    <row r="37" s="1" customFormat="1" ht="30.75" customHeight="1">
      <c r="B37" s="227"/>
      <c r="C37" s="228"/>
      <c r="D37" s="226"/>
      <c r="E37" s="229" t="s">
        <v>562</v>
      </c>
      <c r="F37" s="226"/>
      <c r="G37" s="226" t="s">
        <v>563</v>
      </c>
      <c r="H37" s="226"/>
      <c r="I37" s="226"/>
      <c r="J37" s="226"/>
      <c r="K37" s="224"/>
    </row>
    <row r="38" s="1" customFormat="1" ht="15" customHeight="1">
      <c r="B38" s="227"/>
      <c r="C38" s="228"/>
      <c r="D38" s="226"/>
      <c r="E38" s="229" t="s">
        <v>59</v>
      </c>
      <c r="F38" s="226"/>
      <c r="G38" s="226" t="s">
        <v>564</v>
      </c>
      <c r="H38" s="226"/>
      <c r="I38" s="226"/>
      <c r="J38" s="226"/>
      <c r="K38" s="224"/>
    </row>
    <row r="39" s="1" customFormat="1" ht="15" customHeight="1">
      <c r="B39" s="227"/>
      <c r="C39" s="228"/>
      <c r="D39" s="226"/>
      <c r="E39" s="229" t="s">
        <v>60</v>
      </c>
      <c r="F39" s="226"/>
      <c r="G39" s="226" t="s">
        <v>565</v>
      </c>
      <c r="H39" s="226"/>
      <c r="I39" s="226"/>
      <c r="J39" s="226"/>
      <c r="K39" s="224"/>
    </row>
    <row r="40" s="1" customFormat="1" ht="15" customHeight="1">
      <c r="B40" s="227"/>
      <c r="C40" s="228"/>
      <c r="D40" s="226"/>
      <c r="E40" s="229" t="s">
        <v>106</v>
      </c>
      <c r="F40" s="226"/>
      <c r="G40" s="226" t="s">
        <v>566</v>
      </c>
      <c r="H40" s="226"/>
      <c r="I40" s="226"/>
      <c r="J40" s="226"/>
      <c r="K40" s="224"/>
    </row>
    <row r="41" s="1" customFormat="1" ht="15" customHeight="1">
      <c r="B41" s="227"/>
      <c r="C41" s="228"/>
      <c r="D41" s="226"/>
      <c r="E41" s="229" t="s">
        <v>107</v>
      </c>
      <c r="F41" s="226"/>
      <c r="G41" s="226" t="s">
        <v>567</v>
      </c>
      <c r="H41" s="226"/>
      <c r="I41" s="226"/>
      <c r="J41" s="226"/>
      <c r="K41" s="224"/>
    </row>
    <row r="42" s="1" customFormat="1" ht="15" customHeight="1">
      <c r="B42" s="227"/>
      <c r="C42" s="228"/>
      <c r="D42" s="226"/>
      <c r="E42" s="229" t="s">
        <v>568</v>
      </c>
      <c r="F42" s="226"/>
      <c r="G42" s="226" t="s">
        <v>569</v>
      </c>
      <c r="H42" s="226"/>
      <c r="I42" s="226"/>
      <c r="J42" s="226"/>
      <c r="K42" s="224"/>
    </row>
    <row r="43" s="1" customFormat="1" ht="15" customHeight="1">
      <c r="B43" s="227"/>
      <c r="C43" s="228"/>
      <c r="D43" s="226"/>
      <c r="E43" s="229"/>
      <c r="F43" s="226"/>
      <c r="G43" s="226" t="s">
        <v>570</v>
      </c>
      <c r="H43" s="226"/>
      <c r="I43" s="226"/>
      <c r="J43" s="226"/>
      <c r="K43" s="224"/>
    </row>
    <row r="44" s="1" customFormat="1" ht="15" customHeight="1">
      <c r="B44" s="227"/>
      <c r="C44" s="228"/>
      <c r="D44" s="226"/>
      <c r="E44" s="229" t="s">
        <v>571</v>
      </c>
      <c r="F44" s="226"/>
      <c r="G44" s="226" t="s">
        <v>572</v>
      </c>
      <c r="H44" s="226"/>
      <c r="I44" s="226"/>
      <c r="J44" s="226"/>
      <c r="K44" s="224"/>
    </row>
    <row r="45" s="1" customFormat="1" ht="15" customHeight="1">
      <c r="B45" s="227"/>
      <c r="C45" s="228"/>
      <c r="D45" s="226"/>
      <c r="E45" s="229" t="s">
        <v>109</v>
      </c>
      <c r="F45" s="226"/>
      <c r="G45" s="226" t="s">
        <v>573</v>
      </c>
      <c r="H45" s="226"/>
      <c r="I45" s="226"/>
      <c r="J45" s="226"/>
      <c r="K45" s="224"/>
    </row>
    <row r="46" s="1" customFormat="1" ht="12.75" customHeight="1">
      <c r="B46" s="227"/>
      <c r="C46" s="228"/>
      <c r="D46" s="226"/>
      <c r="E46" s="226"/>
      <c r="F46" s="226"/>
      <c r="G46" s="226"/>
      <c r="H46" s="226"/>
      <c r="I46" s="226"/>
      <c r="J46" s="226"/>
      <c r="K46" s="224"/>
    </row>
    <row r="47" s="1" customFormat="1" ht="15" customHeight="1">
      <c r="B47" s="227"/>
      <c r="C47" s="228"/>
      <c r="D47" s="226" t="s">
        <v>574</v>
      </c>
      <c r="E47" s="226"/>
      <c r="F47" s="226"/>
      <c r="G47" s="226"/>
      <c r="H47" s="226"/>
      <c r="I47" s="226"/>
      <c r="J47" s="226"/>
      <c r="K47" s="224"/>
    </row>
    <row r="48" s="1" customFormat="1" ht="15" customHeight="1">
      <c r="B48" s="227"/>
      <c r="C48" s="228"/>
      <c r="D48" s="228"/>
      <c r="E48" s="226" t="s">
        <v>575</v>
      </c>
      <c r="F48" s="226"/>
      <c r="G48" s="226"/>
      <c r="H48" s="226"/>
      <c r="I48" s="226"/>
      <c r="J48" s="226"/>
      <c r="K48" s="224"/>
    </row>
    <row r="49" s="1" customFormat="1" ht="15" customHeight="1">
      <c r="B49" s="227"/>
      <c r="C49" s="228"/>
      <c r="D49" s="228"/>
      <c r="E49" s="226" t="s">
        <v>576</v>
      </c>
      <c r="F49" s="226"/>
      <c r="G49" s="226"/>
      <c r="H49" s="226"/>
      <c r="I49" s="226"/>
      <c r="J49" s="226"/>
      <c r="K49" s="224"/>
    </row>
    <row r="50" s="1" customFormat="1" ht="15" customHeight="1">
      <c r="B50" s="227"/>
      <c r="C50" s="228"/>
      <c r="D50" s="228"/>
      <c r="E50" s="226" t="s">
        <v>577</v>
      </c>
      <c r="F50" s="226"/>
      <c r="G50" s="226"/>
      <c r="H50" s="226"/>
      <c r="I50" s="226"/>
      <c r="J50" s="226"/>
      <c r="K50" s="224"/>
    </row>
    <row r="51" s="1" customFormat="1" ht="15" customHeight="1">
      <c r="B51" s="227"/>
      <c r="C51" s="228"/>
      <c r="D51" s="226" t="s">
        <v>578</v>
      </c>
      <c r="E51" s="226"/>
      <c r="F51" s="226"/>
      <c r="G51" s="226"/>
      <c r="H51" s="226"/>
      <c r="I51" s="226"/>
      <c r="J51" s="226"/>
      <c r="K51" s="224"/>
    </row>
    <row r="52" s="1" customFormat="1" ht="25.5" customHeight="1">
      <c r="B52" s="222"/>
      <c r="C52" s="223" t="s">
        <v>579</v>
      </c>
      <c r="D52" s="223"/>
      <c r="E52" s="223"/>
      <c r="F52" s="223"/>
      <c r="G52" s="223"/>
      <c r="H52" s="223"/>
      <c r="I52" s="223"/>
      <c r="J52" s="223"/>
      <c r="K52" s="224"/>
    </row>
    <row r="53" s="1" customFormat="1" ht="5.25" customHeight="1">
      <c r="B53" s="222"/>
      <c r="C53" s="225"/>
      <c r="D53" s="225"/>
      <c r="E53" s="225"/>
      <c r="F53" s="225"/>
      <c r="G53" s="225"/>
      <c r="H53" s="225"/>
      <c r="I53" s="225"/>
      <c r="J53" s="225"/>
      <c r="K53" s="224"/>
    </row>
    <row r="54" s="1" customFormat="1" ht="15" customHeight="1">
      <c r="B54" s="222"/>
      <c r="C54" s="226" t="s">
        <v>580</v>
      </c>
      <c r="D54" s="226"/>
      <c r="E54" s="226"/>
      <c r="F54" s="226"/>
      <c r="G54" s="226"/>
      <c r="H54" s="226"/>
      <c r="I54" s="226"/>
      <c r="J54" s="226"/>
      <c r="K54" s="224"/>
    </row>
    <row r="55" s="1" customFormat="1" ht="15" customHeight="1">
      <c r="B55" s="222"/>
      <c r="C55" s="226" t="s">
        <v>581</v>
      </c>
      <c r="D55" s="226"/>
      <c r="E55" s="226"/>
      <c r="F55" s="226"/>
      <c r="G55" s="226"/>
      <c r="H55" s="226"/>
      <c r="I55" s="226"/>
      <c r="J55" s="226"/>
      <c r="K55" s="224"/>
    </row>
    <row r="56" s="1" customFormat="1" ht="12.75" customHeight="1">
      <c r="B56" s="222"/>
      <c r="C56" s="226"/>
      <c r="D56" s="226"/>
      <c r="E56" s="226"/>
      <c r="F56" s="226"/>
      <c r="G56" s="226"/>
      <c r="H56" s="226"/>
      <c r="I56" s="226"/>
      <c r="J56" s="226"/>
      <c r="K56" s="224"/>
    </row>
    <row r="57" s="1" customFormat="1" ht="15" customHeight="1">
      <c r="B57" s="222"/>
      <c r="C57" s="226" t="s">
        <v>582</v>
      </c>
      <c r="D57" s="226"/>
      <c r="E57" s="226"/>
      <c r="F57" s="226"/>
      <c r="G57" s="226"/>
      <c r="H57" s="226"/>
      <c r="I57" s="226"/>
      <c r="J57" s="226"/>
      <c r="K57" s="224"/>
    </row>
    <row r="58" s="1" customFormat="1" ht="15" customHeight="1">
      <c r="B58" s="222"/>
      <c r="C58" s="228"/>
      <c r="D58" s="226" t="s">
        <v>583</v>
      </c>
      <c r="E58" s="226"/>
      <c r="F58" s="226"/>
      <c r="G58" s="226"/>
      <c r="H58" s="226"/>
      <c r="I58" s="226"/>
      <c r="J58" s="226"/>
      <c r="K58" s="224"/>
    </row>
    <row r="59" s="1" customFormat="1" ht="15" customHeight="1">
      <c r="B59" s="222"/>
      <c r="C59" s="228"/>
      <c r="D59" s="226" t="s">
        <v>584</v>
      </c>
      <c r="E59" s="226"/>
      <c r="F59" s="226"/>
      <c r="G59" s="226"/>
      <c r="H59" s="226"/>
      <c r="I59" s="226"/>
      <c r="J59" s="226"/>
      <c r="K59" s="224"/>
    </row>
    <row r="60" s="1" customFormat="1" ht="15" customHeight="1">
      <c r="B60" s="222"/>
      <c r="C60" s="228"/>
      <c r="D60" s="226" t="s">
        <v>585</v>
      </c>
      <c r="E60" s="226"/>
      <c r="F60" s="226"/>
      <c r="G60" s="226"/>
      <c r="H60" s="226"/>
      <c r="I60" s="226"/>
      <c r="J60" s="226"/>
      <c r="K60" s="224"/>
    </row>
    <row r="61" s="1" customFormat="1" ht="15" customHeight="1">
      <c r="B61" s="222"/>
      <c r="C61" s="228"/>
      <c r="D61" s="226" t="s">
        <v>586</v>
      </c>
      <c r="E61" s="226"/>
      <c r="F61" s="226"/>
      <c r="G61" s="226"/>
      <c r="H61" s="226"/>
      <c r="I61" s="226"/>
      <c r="J61" s="226"/>
      <c r="K61" s="224"/>
    </row>
    <row r="62" s="1" customFormat="1" ht="15" customHeight="1">
      <c r="B62" s="222"/>
      <c r="C62" s="228"/>
      <c r="D62" s="231" t="s">
        <v>587</v>
      </c>
      <c r="E62" s="231"/>
      <c r="F62" s="231"/>
      <c r="G62" s="231"/>
      <c r="H62" s="231"/>
      <c r="I62" s="231"/>
      <c r="J62" s="231"/>
      <c r="K62" s="224"/>
    </row>
    <row r="63" s="1" customFormat="1" ht="15" customHeight="1">
      <c r="B63" s="222"/>
      <c r="C63" s="228"/>
      <c r="D63" s="226" t="s">
        <v>588</v>
      </c>
      <c r="E63" s="226"/>
      <c r="F63" s="226"/>
      <c r="G63" s="226"/>
      <c r="H63" s="226"/>
      <c r="I63" s="226"/>
      <c r="J63" s="226"/>
      <c r="K63" s="224"/>
    </row>
    <row r="64" s="1" customFormat="1" ht="12.75" customHeight="1">
      <c r="B64" s="222"/>
      <c r="C64" s="228"/>
      <c r="D64" s="228"/>
      <c r="E64" s="232"/>
      <c r="F64" s="228"/>
      <c r="G64" s="228"/>
      <c r="H64" s="228"/>
      <c r="I64" s="228"/>
      <c r="J64" s="228"/>
      <c r="K64" s="224"/>
    </row>
    <row r="65" s="1" customFormat="1" ht="15" customHeight="1">
      <c r="B65" s="222"/>
      <c r="C65" s="228"/>
      <c r="D65" s="226" t="s">
        <v>589</v>
      </c>
      <c r="E65" s="226"/>
      <c r="F65" s="226"/>
      <c r="G65" s="226"/>
      <c r="H65" s="226"/>
      <c r="I65" s="226"/>
      <c r="J65" s="226"/>
      <c r="K65" s="224"/>
    </row>
    <row r="66" s="1" customFormat="1" ht="15" customHeight="1">
      <c r="B66" s="222"/>
      <c r="C66" s="228"/>
      <c r="D66" s="231" t="s">
        <v>590</v>
      </c>
      <c r="E66" s="231"/>
      <c r="F66" s="231"/>
      <c r="G66" s="231"/>
      <c r="H66" s="231"/>
      <c r="I66" s="231"/>
      <c r="J66" s="231"/>
      <c r="K66" s="224"/>
    </row>
    <row r="67" s="1" customFormat="1" ht="15" customHeight="1">
      <c r="B67" s="222"/>
      <c r="C67" s="228"/>
      <c r="D67" s="226" t="s">
        <v>591</v>
      </c>
      <c r="E67" s="226"/>
      <c r="F67" s="226"/>
      <c r="G67" s="226"/>
      <c r="H67" s="226"/>
      <c r="I67" s="226"/>
      <c r="J67" s="226"/>
      <c r="K67" s="224"/>
    </row>
    <row r="68" s="1" customFormat="1" ht="15" customHeight="1">
      <c r="B68" s="222"/>
      <c r="C68" s="228"/>
      <c r="D68" s="226" t="s">
        <v>592</v>
      </c>
      <c r="E68" s="226"/>
      <c r="F68" s="226"/>
      <c r="G68" s="226"/>
      <c r="H68" s="226"/>
      <c r="I68" s="226"/>
      <c r="J68" s="226"/>
      <c r="K68" s="224"/>
    </row>
    <row r="69" s="1" customFormat="1" ht="15" customHeight="1">
      <c r="B69" s="222"/>
      <c r="C69" s="228"/>
      <c r="D69" s="226" t="s">
        <v>593</v>
      </c>
      <c r="E69" s="226"/>
      <c r="F69" s="226"/>
      <c r="G69" s="226"/>
      <c r="H69" s="226"/>
      <c r="I69" s="226"/>
      <c r="J69" s="226"/>
      <c r="K69" s="224"/>
    </row>
    <row r="70" s="1" customFormat="1" ht="15" customHeight="1">
      <c r="B70" s="222"/>
      <c r="C70" s="228"/>
      <c r="D70" s="226" t="s">
        <v>594</v>
      </c>
      <c r="E70" s="226"/>
      <c r="F70" s="226"/>
      <c r="G70" s="226"/>
      <c r="H70" s="226"/>
      <c r="I70" s="226"/>
      <c r="J70" s="226"/>
      <c r="K70" s="224"/>
    </row>
    <row r="71" s="1" customFormat="1" ht="12.75" customHeight="1">
      <c r="B71" s="233"/>
      <c r="C71" s="234"/>
      <c r="D71" s="234"/>
      <c r="E71" s="234"/>
      <c r="F71" s="234"/>
      <c r="G71" s="234"/>
      <c r="H71" s="234"/>
      <c r="I71" s="234"/>
      <c r="J71" s="234"/>
      <c r="K71" s="235"/>
    </row>
    <row r="72" s="1" customFormat="1" ht="18.75" customHeight="1">
      <c r="B72" s="236"/>
      <c r="C72" s="236"/>
      <c r="D72" s="236"/>
      <c r="E72" s="236"/>
      <c r="F72" s="236"/>
      <c r="G72" s="236"/>
      <c r="H72" s="236"/>
      <c r="I72" s="236"/>
      <c r="J72" s="236"/>
      <c r="K72" s="237"/>
    </row>
    <row r="73" s="1" customFormat="1" ht="18.75" customHeight="1">
      <c r="B73" s="237"/>
      <c r="C73" s="237"/>
      <c r="D73" s="237"/>
      <c r="E73" s="237"/>
      <c r="F73" s="237"/>
      <c r="G73" s="237"/>
      <c r="H73" s="237"/>
      <c r="I73" s="237"/>
      <c r="J73" s="237"/>
      <c r="K73" s="237"/>
    </row>
    <row r="74" s="1" customFormat="1" ht="7.5" customHeight="1">
      <c r="B74" s="238"/>
      <c r="C74" s="239"/>
      <c r="D74" s="239"/>
      <c r="E74" s="239"/>
      <c r="F74" s="239"/>
      <c r="G74" s="239"/>
      <c r="H74" s="239"/>
      <c r="I74" s="239"/>
      <c r="J74" s="239"/>
      <c r="K74" s="240"/>
    </row>
    <row r="75" s="1" customFormat="1" ht="45" customHeight="1">
      <c r="B75" s="241"/>
      <c r="C75" s="242" t="s">
        <v>595</v>
      </c>
      <c r="D75" s="242"/>
      <c r="E75" s="242"/>
      <c r="F75" s="242"/>
      <c r="G75" s="242"/>
      <c r="H75" s="242"/>
      <c r="I75" s="242"/>
      <c r="J75" s="242"/>
      <c r="K75" s="243"/>
    </row>
    <row r="76" s="1" customFormat="1" ht="17.25" customHeight="1">
      <c r="B76" s="241"/>
      <c r="C76" s="244" t="s">
        <v>596</v>
      </c>
      <c r="D76" s="244"/>
      <c r="E76" s="244"/>
      <c r="F76" s="244" t="s">
        <v>597</v>
      </c>
      <c r="G76" s="245"/>
      <c r="H76" s="244" t="s">
        <v>60</v>
      </c>
      <c r="I76" s="244" t="s">
        <v>63</v>
      </c>
      <c r="J76" s="244" t="s">
        <v>598</v>
      </c>
      <c r="K76" s="243"/>
    </row>
    <row r="77" s="1" customFormat="1" ht="17.25" customHeight="1">
      <c r="B77" s="241"/>
      <c r="C77" s="246" t="s">
        <v>599</v>
      </c>
      <c r="D77" s="246"/>
      <c r="E77" s="246"/>
      <c r="F77" s="247" t="s">
        <v>600</v>
      </c>
      <c r="G77" s="248"/>
      <c r="H77" s="246"/>
      <c r="I77" s="246"/>
      <c r="J77" s="246" t="s">
        <v>601</v>
      </c>
      <c r="K77" s="243"/>
    </row>
    <row r="78" s="1" customFormat="1" ht="5.25" customHeight="1">
      <c r="B78" s="241"/>
      <c r="C78" s="249"/>
      <c r="D78" s="249"/>
      <c r="E78" s="249"/>
      <c r="F78" s="249"/>
      <c r="G78" s="250"/>
      <c r="H78" s="249"/>
      <c r="I78" s="249"/>
      <c r="J78" s="249"/>
      <c r="K78" s="243"/>
    </row>
    <row r="79" s="1" customFormat="1" ht="15" customHeight="1">
      <c r="B79" s="241"/>
      <c r="C79" s="229" t="s">
        <v>59</v>
      </c>
      <c r="D79" s="251"/>
      <c r="E79" s="251"/>
      <c r="F79" s="252" t="s">
        <v>602</v>
      </c>
      <c r="G79" s="253"/>
      <c r="H79" s="229" t="s">
        <v>603</v>
      </c>
      <c r="I79" s="229" t="s">
        <v>604</v>
      </c>
      <c r="J79" s="229">
        <v>20</v>
      </c>
      <c r="K79" s="243"/>
    </row>
    <row r="80" s="1" customFormat="1" ht="15" customHeight="1">
      <c r="B80" s="241"/>
      <c r="C80" s="229" t="s">
        <v>605</v>
      </c>
      <c r="D80" s="229"/>
      <c r="E80" s="229"/>
      <c r="F80" s="252" t="s">
        <v>602</v>
      </c>
      <c r="G80" s="253"/>
      <c r="H80" s="229" t="s">
        <v>606</v>
      </c>
      <c r="I80" s="229" t="s">
        <v>604</v>
      </c>
      <c r="J80" s="229">
        <v>120</v>
      </c>
      <c r="K80" s="243"/>
    </row>
    <row r="81" s="1" customFormat="1" ht="15" customHeight="1">
      <c r="B81" s="254"/>
      <c r="C81" s="229" t="s">
        <v>607</v>
      </c>
      <c r="D81" s="229"/>
      <c r="E81" s="229"/>
      <c r="F81" s="252" t="s">
        <v>608</v>
      </c>
      <c r="G81" s="253"/>
      <c r="H81" s="229" t="s">
        <v>609</v>
      </c>
      <c r="I81" s="229" t="s">
        <v>604</v>
      </c>
      <c r="J81" s="229">
        <v>50</v>
      </c>
      <c r="K81" s="243"/>
    </row>
    <row r="82" s="1" customFormat="1" ht="15" customHeight="1">
      <c r="B82" s="254"/>
      <c r="C82" s="229" t="s">
        <v>610</v>
      </c>
      <c r="D82" s="229"/>
      <c r="E82" s="229"/>
      <c r="F82" s="252" t="s">
        <v>602</v>
      </c>
      <c r="G82" s="253"/>
      <c r="H82" s="229" t="s">
        <v>611</v>
      </c>
      <c r="I82" s="229" t="s">
        <v>612</v>
      </c>
      <c r="J82" s="229"/>
      <c r="K82" s="243"/>
    </row>
    <row r="83" s="1" customFormat="1" ht="15" customHeight="1">
      <c r="B83" s="254"/>
      <c r="C83" s="255" t="s">
        <v>613</v>
      </c>
      <c r="D83" s="255"/>
      <c r="E83" s="255"/>
      <c r="F83" s="256" t="s">
        <v>608</v>
      </c>
      <c r="G83" s="255"/>
      <c r="H83" s="255" t="s">
        <v>614</v>
      </c>
      <c r="I83" s="255" t="s">
        <v>604</v>
      </c>
      <c r="J83" s="255">
        <v>15</v>
      </c>
      <c r="K83" s="243"/>
    </row>
    <row r="84" s="1" customFormat="1" ht="15" customHeight="1">
      <c r="B84" s="254"/>
      <c r="C84" s="255" t="s">
        <v>615</v>
      </c>
      <c r="D84" s="255"/>
      <c r="E84" s="255"/>
      <c r="F84" s="256" t="s">
        <v>608</v>
      </c>
      <c r="G84" s="255"/>
      <c r="H84" s="255" t="s">
        <v>616</v>
      </c>
      <c r="I84" s="255" t="s">
        <v>604</v>
      </c>
      <c r="J84" s="255">
        <v>15</v>
      </c>
      <c r="K84" s="243"/>
    </row>
    <row r="85" s="1" customFormat="1" ht="15" customHeight="1">
      <c r="B85" s="254"/>
      <c r="C85" s="255" t="s">
        <v>617</v>
      </c>
      <c r="D85" s="255"/>
      <c r="E85" s="255"/>
      <c r="F85" s="256" t="s">
        <v>608</v>
      </c>
      <c r="G85" s="255"/>
      <c r="H85" s="255" t="s">
        <v>618</v>
      </c>
      <c r="I85" s="255" t="s">
        <v>604</v>
      </c>
      <c r="J85" s="255">
        <v>20</v>
      </c>
      <c r="K85" s="243"/>
    </row>
    <row r="86" s="1" customFormat="1" ht="15" customHeight="1">
      <c r="B86" s="254"/>
      <c r="C86" s="255" t="s">
        <v>619</v>
      </c>
      <c r="D86" s="255"/>
      <c r="E86" s="255"/>
      <c r="F86" s="256" t="s">
        <v>608</v>
      </c>
      <c r="G86" s="255"/>
      <c r="H86" s="255" t="s">
        <v>620</v>
      </c>
      <c r="I86" s="255" t="s">
        <v>604</v>
      </c>
      <c r="J86" s="255">
        <v>20</v>
      </c>
      <c r="K86" s="243"/>
    </row>
    <row r="87" s="1" customFormat="1" ht="15" customHeight="1">
      <c r="B87" s="254"/>
      <c r="C87" s="229" t="s">
        <v>621</v>
      </c>
      <c r="D87" s="229"/>
      <c r="E87" s="229"/>
      <c r="F87" s="252" t="s">
        <v>608</v>
      </c>
      <c r="G87" s="253"/>
      <c r="H87" s="229" t="s">
        <v>622</v>
      </c>
      <c r="I87" s="229" t="s">
        <v>604</v>
      </c>
      <c r="J87" s="229">
        <v>50</v>
      </c>
      <c r="K87" s="243"/>
    </row>
    <row r="88" s="1" customFormat="1" ht="15" customHeight="1">
      <c r="B88" s="254"/>
      <c r="C88" s="229" t="s">
        <v>623</v>
      </c>
      <c r="D88" s="229"/>
      <c r="E88" s="229"/>
      <c r="F88" s="252" t="s">
        <v>608</v>
      </c>
      <c r="G88" s="253"/>
      <c r="H88" s="229" t="s">
        <v>624</v>
      </c>
      <c r="I88" s="229" t="s">
        <v>604</v>
      </c>
      <c r="J88" s="229">
        <v>20</v>
      </c>
      <c r="K88" s="243"/>
    </row>
    <row r="89" s="1" customFormat="1" ht="15" customHeight="1">
      <c r="B89" s="254"/>
      <c r="C89" s="229" t="s">
        <v>625</v>
      </c>
      <c r="D89" s="229"/>
      <c r="E89" s="229"/>
      <c r="F89" s="252" t="s">
        <v>608</v>
      </c>
      <c r="G89" s="253"/>
      <c r="H89" s="229" t="s">
        <v>626</v>
      </c>
      <c r="I89" s="229" t="s">
        <v>604</v>
      </c>
      <c r="J89" s="229">
        <v>20</v>
      </c>
      <c r="K89" s="243"/>
    </row>
    <row r="90" s="1" customFormat="1" ht="15" customHeight="1">
      <c r="B90" s="254"/>
      <c r="C90" s="229" t="s">
        <v>627</v>
      </c>
      <c r="D90" s="229"/>
      <c r="E90" s="229"/>
      <c r="F90" s="252" t="s">
        <v>608</v>
      </c>
      <c r="G90" s="253"/>
      <c r="H90" s="229" t="s">
        <v>628</v>
      </c>
      <c r="I90" s="229" t="s">
        <v>604</v>
      </c>
      <c r="J90" s="229">
        <v>50</v>
      </c>
      <c r="K90" s="243"/>
    </row>
    <row r="91" s="1" customFormat="1" ht="15" customHeight="1">
      <c r="B91" s="254"/>
      <c r="C91" s="229" t="s">
        <v>629</v>
      </c>
      <c r="D91" s="229"/>
      <c r="E91" s="229"/>
      <c r="F91" s="252" t="s">
        <v>608</v>
      </c>
      <c r="G91" s="253"/>
      <c r="H91" s="229" t="s">
        <v>629</v>
      </c>
      <c r="I91" s="229" t="s">
        <v>604</v>
      </c>
      <c r="J91" s="229">
        <v>50</v>
      </c>
      <c r="K91" s="243"/>
    </row>
    <row r="92" s="1" customFormat="1" ht="15" customHeight="1">
      <c r="B92" s="254"/>
      <c r="C92" s="229" t="s">
        <v>630</v>
      </c>
      <c r="D92" s="229"/>
      <c r="E92" s="229"/>
      <c r="F92" s="252" t="s">
        <v>608</v>
      </c>
      <c r="G92" s="253"/>
      <c r="H92" s="229" t="s">
        <v>631</v>
      </c>
      <c r="I92" s="229" t="s">
        <v>604</v>
      </c>
      <c r="J92" s="229">
        <v>255</v>
      </c>
      <c r="K92" s="243"/>
    </row>
    <row r="93" s="1" customFormat="1" ht="15" customHeight="1">
      <c r="B93" s="254"/>
      <c r="C93" s="229" t="s">
        <v>632</v>
      </c>
      <c r="D93" s="229"/>
      <c r="E93" s="229"/>
      <c r="F93" s="252" t="s">
        <v>602</v>
      </c>
      <c r="G93" s="253"/>
      <c r="H93" s="229" t="s">
        <v>633</v>
      </c>
      <c r="I93" s="229" t="s">
        <v>634</v>
      </c>
      <c r="J93" s="229"/>
      <c r="K93" s="243"/>
    </row>
    <row r="94" s="1" customFormat="1" ht="15" customHeight="1">
      <c r="B94" s="254"/>
      <c r="C94" s="229" t="s">
        <v>635</v>
      </c>
      <c r="D94" s="229"/>
      <c r="E94" s="229"/>
      <c r="F94" s="252" t="s">
        <v>602</v>
      </c>
      <c r="G94" s="253"/>
      <c r="H94" s="229" t="s">
        <v>636</v>
      </c>
      <c r="I94" s="229" t="s">
        <v>637</v>
      </c>
      <c r="J94" s="229"/>
      <c r="K94" s="243"/>
    </row>
    <row r="95" s="1" customFormat="1" ht="15" customHeight="1">
      <c r="B95" s="254"/>
      <c r="C95" s="229" t="s">
        <v>638</v>
      </c>
      <c r="D95" s="229"/>
      <c r="E95" s="229"/>
      <c r="F95" s="252" t="s">
        <v>602</v>
      </c>
      <c r="G95" s="253"/>
      <c r="H95" s="229" t="s">
        <v>638</v>
      </c>
      <c r="I95" s="229" t="s">
        <v>637</v>
      </c>
      <c r="J95" s="229"/>
      <c r="K95" s="243"/>
    </row>
    <row r="96" s="1" customFormat="1" ht="15" customHeight="1">
      <c r="B96" s="254"/>
      <c r="C96" s="229" t="s">
        <v>44</v>
      </c>
      <c r="D96" s="229"/>
      <c r="E96" s="229"/>
      <c r="F96" s="252" t="s">
        <v>602</v>
      </c>
      <c r="G96" s="253"/>
      <c r="H96" s="229" t="s">
        <v>639</v>
      </c>
      <c r="I96" s="229" t="s">
        <v>637</v>
      </c>
      <c r="J96" s="229"/>
      <c r="K96" s="243"/>
    </row>
    <row r="97" s="1" customFormat="1" ht="15" customHeight="1">
      <c r="B97" s="254"/>
      <c r="C97" s="229" t="s">
        <v>54</v>
      </c>
      <c r="D97" s="229"/>
      <c r="E97" s="229"/>
      <c r="F97" s="252" t="s">
        <v>602</v>
      </c>
      <c r="G97" s="253"/>
      <c r="H97" s="229" t="s">
        <v>640</v>
      </c>
      <c r="I97" s="229" t="s">
        <v>637</v>
      </c>
      <c r="J97" s="229"/>
      <c r="K97" s="243"/>
    </row>
    <row r="98" s="1" customFormat="1" ht="15" customHeight="1">
      <c r="B98" s="257"/>
      <c r="C98" s="258"/>
      <c r="D98" s="258"/>
      <c r="E98" s="258"/>
      <c r="F98" s="258"/>
      <c r="G98" s="258"/>
      <c r="H98" s="258"/>
      <c r="I98" s="258"/>
      <c r="J98" s="258"/>
      <c r="K98" s="259"/>
    </row>
    <row r="99" s="1" customFormat="1" ht="18.75" customHeight="1">
      <c r="B99" s="260"/>
      <c r="C99" s="261"/>
      <c r="D99" s="261"/>
      <c r="E99" s="261"/>
      <c r="F99" s="261"/>
      <c r="G99" s="261"/>
      <c r="H99" s="261"/>
      <c r="I99" s="261"/>
      <c r="J99" s="261"/>
      <c r="K99" s="260"/>
    </row>
    <row r="100" s="1" customFormat="1" ht="18.75" customHeight="1">
      <c r="B100" s="237"/>
      <c r="C100" s="237"/>
      <c r="D100" s="237"/>
      <c r="E100" s="237"/>
      <c r="F100" s="237"/>
      <c r="G100" s="237"/>
      <c r="H100" s="237"/>
      <c r="I100" s="237"/>
      <c r="J100" s="237"/>
      <c r="K100" s="237"/>
    </row>
    <row r="101" s="1" customFormat="1" ht="7.5" customHeight="1">
      <c r="B101" s="238"/>
      <c r="C101" s="239"/>
      <c r="D101" s="239"/>
      <c r="E101" s="239"/>
      <c r="F101" s="239"/>
      <c r="G101" s="239"/>
      <c r="H101" s="239"/>
      <c r="I101" s="239"/>
      <c r="J101" s="239"/>
      <c r="K101" s="240"/>
    </row>
    <row r="102" s="1" customFormat="1" ht="45" customHeight="1">
      <c r="B102" s="241"/>
      <c r="C102" s="242" t="s">
        <v>641</v>
      </c>
      <c r="D102" s="242"/>
      <c r="E102" s="242"/>
      <c r="F102" s="242"/>
      <c r="G102" s="242"/>
      <c r="H102" s="242"/>
      <c r="I102" s="242"/>
      <c r="J102" s="242"/>
      <c r="K102" s="243"/>
    </row>
    <row r="103" s="1" customFormat="1" ht="17.25" customHeight="1">
      <c r="B103" s="241"/>
      <c r="C103" s="244" t="s">
        <v>596</v>
      </c>
      <c r="D103" s="244"/>
      <c r="E103" s="244"/>
      <c r="F103" s="244" t="s">
        <v>597</v>
      </c>
      <c r="G103" s="245"/>
      <c r="H103" s="244" t="s">
        <v>60</v>
      </c>
      <c r="I103" s="244" t="s">
        <v>63</v>
      </c>
      <c r="J103" s="244" t="s">
        <v>598</v>
      </c>
      <c r="K103" s="243"/>
    </row>
    <row r="104" s="1" customFormat="1" ht="17.25" customHeight="1">
      <c r="B104" s="241"/>
      <c r="C104" s="246" t="s">
        <v>599</v>
      </c>
      <c r="D104" s="246"/>
      <c r="E104" s="246"/>
      <c r="F104" s="247" t="s">
        <v>600</v>
      </c>
      <c r="G104" s="248"/>
      <c r="H104" s="246"/>
      <c r="I104" s="246"/>
      <c r="J104" s="246" t="s">
        <v>601</v>
      </c>
      <c r="K104" s="243"/>
    </row>
    <row r="105" s="1" customFormat="1" ht="5.25" customHeight="1">
      <c r="B105" s="241"/>
      <c r="C105" s="244"/>
      <c r="D105" s="244"/>
      <c r="E105" s="244"/>
      <c r="F105" s="244"/>
      <c r="G105" s="262"/>
      <c r="H105" s="244"/>
      <c r="I105" s="244"/>
      <c r="J105" s="244"/>
      <c r="K105" s="243"/>
    </row>
    <row r="106" s="1" customFormat="1" ht="15" customHeight="1">
      <c r="B106" s="241"/>
      <c r="C106" s="229" t="s">
        <v>59</v>
      </c>
      <c r="D106" s="251"/>
      <c r="E106" s="251"/>
      <c r="F106" s="252" t="s">
        <v>602</v>
      </c>
      <c r="G106" s="229"/>
      <c r="H106" s="229" t="s">
        <v>642</v>
      </c>
      <c r="I106" s="229" t="s">
        <v>604</v>
      </c>
      <c r="J106" s="229">
        <v>20</v>
      </c>
      <c r="K106" s="243"/>
    </row>
    <row r="107" s="1" customFormat="1" ht="15" customHeight="1">
      <c r="B107" s="241"/>
      <c r="C107" s="229" t="s">
        <v>605</v>
      </c>
      <c r="D107" s="229"/>
      <c r="E107" s="229"/>
      <c r="F107" s="252" t="s">
        <v>602</v>
      </c>
      <c r="G107" s="229"/>
      <c r="H107" s="229" t="s">
        <v>642</v>
      </c>
      <c r="I107" s="229" t="s">
        <v>604</v>
      </c>
      <c r="J107" s="229">
        <v>120</v>
      </c>
      <c r="K107" s="243"/>
    </row>
    <row r="108" s="1" customFormat="1" ht="15" customHeight="1">
      <c r="B108" s="254"/>
      <c r="C108" s="229" t="s">
        <v>607</v>
      </c>
      <c r="D108" s="229"/>
      <c r="E108" s="229"/>
      <c r="F108" s="252" t="s">
        <v>608</v>
      </c>
      <c r="G108" s="229"/>
      <c r="H108" s="229" t="s">
        <v>642</v>
      </c>
      <c r="I108" s="229" t="s">
        <v>604</v>
      </c>
      <c r="J108" s="229">
        <v>50</v>
      </c>
      <c r="K108" s="243"/>
    </row>
    <row r="109" s="1" customFormat="1" ht="15" customHeight="1">
      <c r="B109" s="254"/>
      <c r="C109" s="229" t="s">
        <v>610</v>
      </c>
      <c r="D109" s="229"/>
      <c r="E109" s="229"/>
      <c r="F109" s="252" t="s">
        <v>602</v>
      </c>
      <c r="G109" s="229"/>
      <c r="H109" s="229" t="s">
        <v>642</v>
      </c>
      <c r="I109" s="229" t="s">
        <v>612</v>
      </c>
      <c r="J109" s="229"/>
      <c r="K109" s="243"/>
    </row>
    <row r="110" s="1" customFormat="1" ht="15" customHeight="1">
      <c r="B110" s="254"/>
      <c r="C110" s="229" t="s">
        <v>621</v>
      </c>
      <c r="D110" s="229"/>
      <c r="E110" s="229"/>
      <c r="F110" s="252" t="s">
        <v>608</v>
      </c>
      <c r="G110" s="229"/>
      <c r="H110" s="229" t="s">
        <v>642</v>
      </c>
      <c r="I110" s="229" t="s">
        <v>604</v>
      </c>
      <c r="J110" s="229">
        <v>50</v>
      </c>
      <c r="K110" s="243"/>
    </row>
    <row r="111" s="1" customFormat="1" ht="15" customHeight="1">
      <c r="B111" s="254"/>
      <c r="C111" s="229" t="s">
        <v>629</v>
      </c>
      <c r="D111" s="229"/>
      <c r="E111" s="229"/>
      <c r="F111" s="252" t="s">
        <v>608</v>
      </c>
      <c r="G111" s="229"/>
      <c r="H111" s="229" t="s">
        <v>642</v>
      </c>
      <c r="I111" s="229" t="s">
        <v>604</v>
      </c>
      <c r="J111" s="229">
        <v>50</v>
      </c>
      <c r="K111" s="243"/>
    </row>
    <row r="112" s="1" customFormat="1" ht="15" customHeight="1">
      <c r="B112" s="254"/>
      <c r="C112" s="229" t="s">
        <v>627</v>
      </c>
      <c r="D112" s="229"/>
      <c r="E112" s="229"/>
      <c r="F112" s="252" t="s">
        <v>608</v>
      </c>
      <c r="G112" s="229"/>
      <c r="H112" s="229" t="s">
        <v>642</v>
      </c>
      <c r="I112" s="229" t="s">
        <v>604</v>
      </c>
      <c r="J112" s="229">
        <v>50</v>
      </c>
      <c r="K112" s="243"/>
    </row>
    <row r="113" s="1" customFormat="1" ht="15" customHeight="1">
      <c r="B113" s="254"/>
      <c r="C113" s="229" t="s">
        <v>59</v>
      </c>
      <c r="D113" s="229"/>
      <c r="E113" s="229"/>
      <c r="F113" s="252" t="s">
        <v>602</v>
      </c>
      <c r="G113" s="229"/>
      <c r="H113" s="229" t="s">
        <v>643</v>
      </c>
      <c r="I113" s="229" t="s">
        <v>604</v>
      </c>
      <c r="J113" s="229">
        <v>20</v>
      </c>
      <c r="K113" s="243"/>
    </row>
    <row r="114" s="1" customFormat="1" ht="15" customHeight="1">
      <c r="B114" s="254"/>
      <c r="C114" s="229" t="s">
        <v>644</v>
      </c>
      <c r="D114" s="229"/>
      <c r="E114" s="229"/>
      <c r="F114" s="252" t="s">
        <v>602</v>
      </c>
      <c r="G114" s="229"/>
      <c r="H114" s="229" t="s">
        <v>645</v>
      </c>
      <c r="I114" s="229" t="s">
        <v>604</v>
      </c>
      <c r="J114" s="229">
        <v>120</v>
      </c>
      <c r="K114" s="243"/>
    </row>
    <row r="115" s="1" customFormat="1" ht="15" customHeight="1">
      <c r="B115" s="254"/>
      <c r="C115" s="229" t="s">
        <v>44</v>
      </c>
      <c r="D115" s="229"/>
      <c r="E115" s="229"/>
      <c r="F115" s="252" t="s">
        <v>602</v>
      </c>
      <c r="G115" s="229"/>
      <c r="H115" s="229" t="s">
        <v>646</v>
      </c>
      <c r="I115" s="229" t="s">
        <v>637</v>
      </c>
      <c r="J115" s="229"/>
      <c r="K115" s="243"/>
    </row>
    <row r="116" s="1" customFormat="1" ht="15" customHeight="1">
      <c r="B116" s="254"/>
      <c r="C116" s="229" t="s">
        <v>54</v>
      </c>
      <c r="D116" s="229"/>
      <c r="E116" s="229"/>
      <c r="F116" s="252" t="s">
        <v>602</v>
      </c>
      <c r="G116" s="229"/>
      <c r="H116" s="229" t="s">
        <v>647</v>
      </c>
      <c r="I116" s="229" t="s">
        <v>637</v>
      </c>
      <c r="J116" s="229"/>
      <c r="K116" s="243"/>
    </row>
    <row r="117" s="1" customFormat="1" ht="15" customHeight="1">
      <c r="B117" s="254"/>
      <c r="C117" s="229" t="s">
        <v>63</v>
      </c>
      <c r="D117" s="229"/>
      <c r="E117" s="229"/>
      <c r="F117" s="252" t="s">
        <v>602</v>
      </c>
      <c r="G117" s="229"/>
      <c r="H117" s="229" t="s">
        <v>648</v>
      </c>
      <c r="I117" s="229" t="s">
        <v>649</v>
      </c>
      <c r="J117" s="229"/>
      <c r="K117" s="243"/>
    </row>
    <row r="118" s="1" customFormat="1" ht="15" customHeight="1">
      <c r="B118" s="257"/>
      <c r="C118" s="263"/>
      <c r="D118" s="263"/>
      <c r="E118" s="263"/>
      <c r="F118" s="263"/>
      <c r="G118" s="263"/>
      <c r="H118" s="263"/>
      <c r="I118" s="263"/>
      <c r="J118" s="263"/>
      <c r="K118" s="259"/>
    </row>
    <row r="119" s="1" customFormat="1" ht="18.75" customHeight="1">
      <c r="B119" s="264"/>
      <c r="C119" s="265"/>
      <c r="D119" s="265"/>
      <c r="E119" s="265"/>
      <c r="F119" s="266"/>
      <c r="G119" s="265"/>
      <c r="H119" s="265"/>
      <c r="I119" s="265"/>
      <c r="J119" s="265"/>
      <c r="K119" s="264"/>
    </row>
    <row r="120" s="1" customFormat="1" ht="18.75" customHeight="1">
      <c r="B120" s="237"/>
      <c r="C120" s="237"/>
      <c r="D120" s="237"/>
      <c r="E120" s="237"/>
      <c r="F120" s="237"/>
      <c r="G120" s="237"/>
      <c r="H120" s="237"/>
      <c r="I120" s="237"/>
      <c r="J120" s="237"/>
      <c r="K120" s="237"/>
    </row>
    <row r="121" s="1" customFormat="1" ht="7.5" customHeight="1">
      <c r="B121" s="267"/>
      <c r="C121" s="268"/>
      <c r="D121" s="268"/>
      <c r="E121" s="268"/>
      <c r="F121" s="268"/>
      <c r="G121" s="268"/>
      <c r="H121" s="268"/>
      <c r="I121" s="268"/>
      <c r="J121" s="268"/>
      <c r="K121" s="269"/>
    </row>
    <row r="122" s="1" customFormat="1" ht="45" customHeight="1">
      <c r="B122" s="270"/>
      <c r="C122" s="220" t="s">
        <v>650</v>
      </c>
      <c r="D122" s="220"/>
      <c r="E122" s="220"/>
      <c r="F122" s="220"/>
      <c r="G122" s="220"/>
      <c r="H122" s="220"/>
      <c r="I122" s="220"/>
      <c r="J122" s="220"/>
      <c r="K122" s="271"/>
    </row>
    <row r="123" s="1" customFormat="1" ht="17.25" customHeight="1">
      <c r="B123" s="272"/>
      <c r="C123" s="244" t="s">
        <v>596</v>
      </c>
      <c r="D123" s="244"/>
      <c r="E123" s="244"/>
      <c r="F123" s="244" t="s">
        <v>597</v>
      </c>
      <c r="G123" s="245"/>
      <c r="H123" s="244" t="s">
        <v>60</v>
      </c>
      <c r="I123" s="244" t="s">
        <v>63</v>
      </c>
      <c r="J123" s="244" t="s">
        <v>598</v>
      </c>
      <c r="K123" s="273"/>
    </row>
    <row r="124" s="1" customFormat="1" ht="17.25" customHeight="1">
      <c r="B124" s="272"/>
      <c r="C124" s="246" t="s">
        <v>599</v>
      </c>
      <c r="D124" s="246"/>
      <c r="E124" s="246"/>
      <c r="F124" s="247" t="s">
        <v>600</v>
      </c>
      <c r="G124" s="248"/>
      <c r="H124" s="246"/>
      <c r="I124" s="246"/>
      <c r="J124" s="246" t="s">
        <v>601</v>
      </c>
      <c r="K124" s="273"/>
    </row>
    <row r="125" s="1" customFormat="1" ht="5.25" customHeight="1">
      <c r="B125" s="274"/>
      <c r="C125" s="249"/>
      <c r="D125" s="249"/>
      <c r="E125" s="249"/>
      <c r="F125" s="249"/>
      <c r="G125" s="275"/>
      <c r="H125" s="249"/>
      <c r="I125" s="249"/>
      <c r="J125" s="249"/>
      <c r="K125" s="276"/>
    </row>
    <row r="126" s="1" customFormat="1" ht="15" customHeight="1">
      <c r="B126" s="274"/>
      <c r="C126" s="229" t="s">
        <v>605</v>
      </c>
      <c r="D126" s="251"/>
      <c r="E126" s="251"/>
      <c r="F126" s="252" t="s">
        <v>602</v>
      </c>
      <c r="G126" s="229"/>
      <c r="H126" s="229" t="s">
        <v>642</v>
      </c>
      <c r="I126" s="229" t="s">
        <v>604</v>
      </c>
      <c r="J126" s="229">
        <v>120</v>
      </c>
      <c r="K126" s="277"/>
    </row>
    <row r="127" s="1" customFormat="1" ht="15" customHeight="1">
      <c r="B127" s="274"/>
      <c r="C127" s="229" t="s">
        <v>651</v>
      </c>
      <c r="D127" s="229"/>
      <c r="E127" s="229"/>
      <c r="F127" s="252" t="s">
        <v>602</v>
      </c>
      <c r="G127" s="229"/>
      <c r="H127" s="229" t="s">
        <v>652</v>
      </c>
      <c r="I127" s="229" t="s">
        <v>604</v>
      </c>
      <c r="J127" s="229" t="s">
        <v>653</v>
      </c>
      <c r="K127" s="277"/>
    </row>
    <row r="128" s="1" customFormat="1" ht="15" customHeight="1">
      <c r="B128" s="274"/>
      <c r="C128" s="229" t="s">
        <v>550</v>
      </c>
      <c r="D128" s="229"/>
      <c r="E128" s="229"/>
      <c r="F128" s="252" t="s">
        <v>602</v>
      </c>
      <c r="G128" s="229"/>
      <c r="H128" s="229" t="s">
        <v>654</v>
      </c>
      <c r="I128" s="229" t="s">
        <v>604</v>
      </c>
      <c r="J128" s="229" t="s">
        <v>653</v>
      </c>
      <c r="K128" s="277"/>
    </row>
    <row r="129" s="1" customFormat="1" ht="15" customHeight="1">
      <c r="B129" s="274"/>
      <c r="C129" s="229" t="s">
        <v>613</v>
      </c>
      <c r="D129" s="229"/>
      <c r="E129" s="229"/>
      <c r="F129" s="252" t="s">
        <v>608</v>
      </c>
      <c r="G129" s="229"/>
      <c r="H129" s="229" t="s">
        <v>614</v>
      </c>
      <c r="I129" s="229" t="s">
        <v>604</v>
      </c>
      <c r="J129" s="229">
        <v>15</v>
      </c>
      <c r="K129" s="277"/>
    </row>
    <row r="130" s="1" customFormat="1" ht="15" customHeight="1">
      <c r="B130" s="274"/>
      <c r="C130" s="255" t="s">
        <v>615</v>
      </c>
      <c r="D130" s="255"/>
      <c r="E130" s="255"/>
      <c r="F130" s="256" t="s">
        <v>608</v>
      </c>
      <c r="G130" s="255"/>
      <c r="H130" s="255" t="s">
        <v>616</v>
      </c>
      <c r="I130" s="255" t="s">
        <v>604</v>
      </c>
      <c r="J130" s="255">
        <v>15</v>
      </c>
      <c r="K130" s="277"/>
    </row>
    <row r="131" s="1" customFormat="1" ht="15" customHeight="1">
      <c r="B131" s="274"/>
      <c r="C131" s="255" t="s">
        <v>617</v>
      </c>
      <c r="D131" s="255"/>
      <c r="E131" s="255"/>
      <c r="F131" s="256" t="s">
        <v>608</v>
      </c>
      <c r="G131" s="255"/>
      <c r="H131" s="255" t="s">
        <v>618</v>
      </c>
      <c r="I131" s="255" t="s">
        <v>604</v>
      </c>
      <c r="J131" s="255">
        <v>20</v>
      </c>
      <c r="K131" s="277"/>
    </row>
    <row r="132" s="1" customFormat="1" ht="15" customHeight="1">
      <c r="B132" s="274"/>
      <c r="C132" s="255" t="s">
        <v>619</v>
      </c>
      <c r="D132" s="255"/>
      <c r="E132" s="255"/>
      <c r="F132" s="256" t="s">
        <v>608</v>
      </c>
      <c r="G132" s="255"/>
      <c r="H132" s="255" t="s">
        <v>620</v>
      </c>
      <c r="I132" s="255" t="s">
        <v>604</v>
      </c>
      <c r="J132" s="255">
        <v>20</v>
      </c>
      <c r="K132" s="277"/>
    </row>
    <row r="133" s="1" customFormat="1" ht="15" customHeight="1">
      <c r="B133" s="274"/>
      <c r="C133" s="229" t="s">
        <v>607</v>
      </c>
      <c r="D133" s="229"/>
      <c r="E133" s="229"/>
      <c r="F133" s="252" t="s">
        <v>608</v>
      </c>
      <c r="G133" s="229"/>
      <c r="H133" s="229" t="s">
        <v>642</v>
      </c>
      <c r="I133" s="229" t="s">
        <v>604</v>
      </c>
      <c r="J133" s="229">
        <v>50</v>
      </c>
      <c r="K133" s="277"/>
    </row>
    <row r="134" s="1" customFormat="1" ht="15" customHeight="1">
      <c r="B134" s="274"/>
      <c r="C134" s="229" t="s">
        <v>621</v>
      </c>
      <c r="D134" s="229"/>
      <c r="E134" s="229"/>
      <c r="F134" s="252" t="s">
        <v>608</v>
      </c>
      <c r="G134" s="229"/>
      <c r="H134" s="229" t="s">
        <v>642</v>
      </c>
      <c r="I134" s="229" t="s">
        <v>604</v>
      </c>
      <c r="J134" s="229">
        <v>50</v>
      </c>
      <c r="K134" s="277"/>
    </row>
    <row r="135" s="1" customFormat="1" ht="15" customHeight="1">
      <c r="B135" s="274"/>
      <c r="C135" s="229" t="s">
        <v>627</v>
      </c>
      <c r="D135" s="229"/>
      <c r="E135" s="229"/>
      <c r="F135" s="252" t="s">
        <v>608</v>
      </c>
      <c r="G135" s="229"/>
      <c r="H135" s="229" t="s">
        <v>642</v>
      </c>
      <c r="I135" s="229" t="s">
        <v>604</v>
      </c>
      <c r="J135" s="229">
        <v>50</v>
      </c>
      <c r="K135" s="277"/>
    </row>
    <row r="136" s="1" customFormat="1" ht="15" customHeight="1">
      <c r="B136" s="274"/>
      <c r="C136" s="229" t="s">
        <v>629</v>
      </c>
      <c r="D136" s="229"/>
      <c r="E136" s="229"/>
      <c r="F136" s="252" t="s">
        <v>608</v>
      </c>
      <c r="G136" s="229"/>
      <c r="H136" s="229" t="s">
        <v>642</v>
      </c>
      <c r="I136" s="229" t="s">
        <v>604</v>
      </c>
      <c r="J136" s="229">
        <v>50</v>
      </c>
      <c r="K136" s="277"/>
    </row>
    <row r="137" s="1" customFormat="1" ht="15" customHeight="1">
      <c r="B137" s="274"/>
      <c r="C137" s="229" t="s">
        <v>630</v>
      </c>
      <c r="D137" s="229"/>
      <c r="E137" s="229"/>
      <c r="F137" s="252" t="s">
        <v>608</v>
      </c>
      <c r="G137" s="229"/>
      <c r="H137" s="229" t="s">
        <v>655</v>
      </c>
      <c r="I137" s="229" t="s">
        <v>604</v>
      </c>
      <c r="J137" s="229">
        <v>255</v>
      </c>
      <c r="K137" s="277"/>
    </row>
    <row r="138" s="1" customFormat="1" ht="15" customHeight="1">
      <c r="B138" s="274"/>
      <c r="C138" s="229" t="s">
        <v>632</v>
      </c>
      <c r="D138" s="229"/>
      <c r="E138" s="229"/>
      <c r="F138" s="252" t="s">
        <v>602</v>
      </c>
      <c r="G138" s="229"/>
      <c r="H138" s="229" t="s">
        <v>656</v>
      </c>
      <c r="I138" s="229" t="s">
        <v>634</v>
      </c>
      <c r="J138" s="229"/>
      <c r="K138" s="277"/>
    </row>
    <row r="139" s="1" customFormat="1" ht="15" customHeight="1">
      <c r="B139" s="274"/>
      <c r="C139" s="229" t="s">
        <v>635</v>
      </c>
      <c r="D139" s="229"/>
      <c r="E139" s="229"/>
      <c r="F139" s="252" t="s">
        <v>602</v>
      </c>
      <c r="G139" s="229"/>
      <c r="H139" s="229" t="s">
        <v>657</v>
      </c>
      <c r="I139" s="229" t="s">
        <v>637</v>
      </c>
      <c r="J139" s="229"/>
      <c r="K139" s="277"/>
    </row>
    <row r="140" s="1" customFormat="1" ht="15" customHeight="1">
      <c r="B140" s="274"/>
      <c r="C140" s="229" t="s">
        <v>638</v>
      </c>
      <c r="D140" s="229"/>
      <c r="E140" s="229"/>
      <c r="F140" s="252" t="s">
        <v>602</v>
      </c>
      <c r="G140" s="229"/>
      <c r="H140" s="229" t="s">
        <v>638</v>
      </c>
      <c r="I140" s="229" t="s">
        <v>637</v>
      </c>
      <c r="J140" s="229"/>
      <c r="K140" s="277"/>
    </row>
    <row r="141" s="1" customFormat="1" ht="15" customHeight="1">
      <c r="B141" s="274"/>
      <c r="C141" s="229" t="s">
        <v>44</v>
      </c>
      <c r="D141" s="229"/>
      <c r="E141" s="229"/>
      <c r="F141" s="252" t="s">
        <v>602</v>
      </c>
      <c r="G141" s="229"/>
      <c r="H141" s="229" t="s">
        <v>658</v>
      </c>
      <c r="I141" s="229" t="s">
        <v>637</v>
      </c>
      <c r="J141" s="229"/>
      <c r="K141" s="277"/>
    </row>
    <row r="142" s="1" customFormat="1" ht="15" customHeight="1">
      <c r="B142" s="274"/>
      <c r="C142" s="229" t="s">
        <v>659</v>
      </c>
      <c r="D142" s="229"/>
      <c r="E142" s="229"/>
      <c r="F142" s="252" t="s">
        <v>602</v>
      </c>
      <c r="G142" s="229"/>
      <c r="H142" s="229" t="s">
        <v>660</v>
      </c>
      <c r="I142" s="229" t="s">
        <v>637</v>
      </c>
      <c r="J142" s="229"/>
      <c r="K142" s="277"/>
    </row>
    <row r="143" s="1" customFormat="1" ht="15" customHeight="1">
      <c r="B143" s="278"/>
      <c r="C143" s="279"/>
      <c r="D143" s="279"/>
      <c r="E143" s="279"/>
      <c r="F143" s="279"/>
      <c r="G143" s="279"/>
      <c r="H143" s="279"/>
      <c r="I143" s="279"/>
      <c r="J143" s="279"/>
      <c r="K143" s="280"/>
    </row>
    <row r="144" s="1" customFormat="1" ht="18.75" customHeight="1">
      <c r="B144" s="265"/>
      <c r="C144" s="265"/>
      <c r="D144" s="265"/>
      <c r="E144" s="265"/>
      <c r="F144" s="266"/>
      <c r="G144" s="265"/>
      <c r="H144" s="265"/>
      <c r="I144" s="265"/>
      <c r="J144" s="265"/>
      <c r="K144" s="265"/>
    </row>
    <row r="145" s="1" customFormat="1" ht="18.75" customHeight="1">
      <c r="B145" s="237"/>
      <c r="C145" s="237"/>
      <c r="D145" s="237"/>
      <c r="E145" s="237"/>
      <c r="F145" s="237"/>
      <c r="G145" s="237"/>
      <c r="H145" s="237"/>
      <c r="I145" s="237"/>
      <c r="J145" s="237"/>
      <c r="K145" s="237"/>
    </row>
    <row r="146" s="1" customFormat="1" ht="7.5" customHeight="1">
      <c r="B146" s="238"/>
      <c r="C146" s="239"/>
      <c r="D146" s="239"/>
      <c r="E146" s="239"/>
      <c r="F146" s="239"/>
      <c r="G146" s="239"/>
      <c r="H146" s="239"/>
      <c r="I146" s="239"/>
      <c r="J146" s="239"/>
      <c r="K146" s="240"/>
    </row>
    <row r="147" s="1" customFormat="1" ht="45" customHeight="1">
      <c r="B147" s="241"/>
      <c r="C147" s="242" t="s">
        <v>661</v>
      </c>
      <c r="D147" s="242"/>
      <c r="E147" s="242"/>
      <c r="F147" s="242"/>
      <c r="G147" s="242"/>
      <c r="H147" s="242"/>
      <c r="I147" s="242"/>
      <c r="J147" s="242"/>
      <c r="K147" s="243"/>
    </row>
    <row r="148" s="1" customFormat="1" ht="17.25" customHeight="1">
      <c r="B148" s="241"/>
      <c r="C148" s="244" t="s">
        <v>596</v>
      </c>
      <c r="D148" s="244"/>
      <c r="E148" s="244"/>
      <c r="F148" s="244" t="s">
        <v>597</v>
      </c>
      <c r="G148" s="245"/>
      <c r="H148" s="244" t="s">
        <v>60</v>
      </c>
      <c r="I148" s="244" t="s">
        <v>63</v>
      </c>
      <c r="J148" s="244" t="s">
        <v>598</v>
      </c>
      <c r="K148" s="243"/>
    </row>
    <row r="149" s="1" customFormat="1" ht="17.25" customHeight="1">
      <c r="B149" s="241"/>
      <c r="C149" s="246" t="s">
        <v>599</v>
      </c>
      <c r="D149" s="246"/>
      <c r="E149" s="246"/>
      <c r="F149" s="247" t="s">
        <v>600</v>
      </c>
      <c r="G149" s="248"/>
      <c r="H149" s="246"/>
      <c r="I149" s="246"/>
      <c r="J149" s="246" t="s">
        <v>601</v>
      </c>
      <c r="K149" s="243"/>
    </row>
    <row r="150" s="1" customFormat="1" ht="5.25" customHeight="1">
      <c r="B150" s="254"/>
      <c r="C150" s="249"/>
      <c r="D150" s="249"/>
      <c r="E150" s="249"/>
      <c r="F150" s="249"/>
      <c r="G150" s="250"/>
      <c r="H150" s="249"/>
      <c r="I150" s="249"/>
      <c r="J150" s="249"/>
      <c r="K150" s="277"/>
    </row>
    <row r="151" s="1" customFormat="1" ht="15" customHeight="1">
      <c r="B151" s="254"/>
      <c r="C151" s="281" t="s">
        <v>605</v>
      </c>
      <c r="D151" s="229"/>
      <c r="E151" s="229"/>
      <c r="F151" s="282" t="s">
        <v>602</v>
      </c>
      <c r="G151" s="229"/>
      <c r="H151" s="281" t="s">
        <v>642</v>
      </c>
      <c r="I151" s="281" t="s">
        <v>604</v>
      </c>
      <c r="J151" s="281">
        <v>120</v>
      </c>
      <c r="K151" s="277"/>
    </row>
    <row r="152" s="1" customFormat="1" ht="15" customHeight="1">
      <c r="B152" s="254"/>
      <c r="C152" s="281" t="s">
        <v>651</v>
      </c>
      <c r="D152" s="229"/>
      <c r="E152" s="229"/>
      <c r="F152" s="282" t="s">
        <v>602</v>
      </c>
      <c r="G152" s="229"/>
      <c r="H152" s="281" t="s">
        <v>662</v>
      </c>
      <c r="I152" s="281" t="s">
        <v>604</v>
      </c>
      <c r="J152" s="281" t="s">
        <v>653</v>
      </c>
      <c r="K152" s="277"/>
    </row>
    <row r="153" s="1" customFormat="1" ht="15" customHeight="1">
      <c r="B153" s="254"/>
      <c r="C153" s="281" t="s">
        <v>550</v>
      </c>
      <c r="D153" s="229"/>
      <c r="E153" s="229"/>
      <c r="F153" s="282" t="s">
        <v>602</v>
      </c>
      <c r="G153" s="229"/>
      <c r="H153" s="281" t="s">
        <v>663</v>
      </c>
      <c r="I153" s="281" t="s">
        <v>604</v>
      </c>
      <c r="J153" s="281" t="s">
        <v>653</v>
      </c>
      <c r="K153" s="277"/>
    </row>
    <row r="154" s="1" customFormat="1" ht="15" customHeight="1">
      <c r="B154" s="254"/>
      <c r="C154" s="281" t="s">
        <v>607</v>
      </c>
      <c r="D154" s="229"/>
      <c r="E154" s="229"/>
      <c r="F154" s="282" t="s">
        <v>608</v>
      </c>
      <c r="G154" s="229"/>
      <c r="H154" s="281" t="s">
        <v>642</v>
      </c>
      <c r="I154" s="281" t="s">
        <v>604</v>
      </c>
      <c r="J154" s="281">
        <v>50</v>
      </c>
      <c r="K154" s="277"/>
    </row>
    <row r="155" s="1" customFormat="1" ht="15" customHeight="1">
      <c r="B155" s="254"/>
      <c r="C155" s="281" t="s">
        <v>610</v>
      </c>
      <c r="D155" s="229"/>
      <c r="E155" s="229"/>
      <c r="F155" s="282" t="s">
        <v>602</v>
      </c>
      <c r="G155" s="229"/>
      <c r="H155" s="281" t="s">
        <v>642</v>
      </c>
      <c r="I155" s="281" t="s">
        <v>612</v>
      </c>
      <c r="J155" s="281"/>
      <c r="K155" s="277"/>
    </row>
    <row r="156" s="1" customFormat="1" ht="15" customHeight="1">
      <c r="B156" s="254"/>
      <c r="C156" s="281" t="s">
        <v>621</v>
      </c>
      <c r="D156" s="229"/>
      <c r="E156" s="229"/>
      <c r="F156" s="282" t="s">
        <v>608</v>
      </c>
      <c r="G156" s="229"/>
      <c r="H156" s="281" t="s">
        <v>642</v>
      </c>
      <c r="I156" s="281" t="s">
        <v>604</v>
      </c>
      <c r="J156" s="281">
        <v>50</v>
      </c>
      <c r="K156" s="277"/>
    </row>
    <row r="157" s="1" customFormat="1" ht="15" customHeight="1">
      <c r="B157" s="254"/>
      <c r="C157" s="281" t="s">
        <v>629</v>
      </c>
      <c r="D157" s="229"/>
      <c r="E157" s="229"/>
      <c r="F157" s="282" t="s">
        <v>608</v>
      </c>
      <c r="G157" s="229"/>
      <c r="H157" s="281" t="s">
        <v>642</v>
      </c>
      <c r="I157" s="281" t="s">
        <v>604</v>
      </c>
      <c r="J157" s="281">
        <v>50</v>
      </c>
      <c r="K157" s="277"/>
    </row>
    <row r="158" s="1" customFormat="1" ht="15" customHeight="1">
      <c r="B158" s="254"/>
      <c r="C158" s="281" t="s">
        <v>627</v>
      </c>
      <c r="D158" s="229"/>
      <c r="E158" s="229"/>
      <c r="F158" s="282" t="s">
        <v>608</v>
      </c>
      <c r="G158" s="229"/>
      <c r="H158" s="281" t="s">
        <v>642</v>
      </c>
      <c r="I158" s="281" t="s">
        <v>604</v>
      </c>
      <c r="J158" s="281">
        <v>50</v>
      </c>
      <c r="K158" s="277"/>
    </row>
    <row r="159" s="1" customFormat="1" ht="15" customHeight="1">
      <c r="B159" s="254"/>
      <c r="C159" s="281" t="s">
        <v>99</v>
      </c>
      <c r="D159" s="229"/>
      <c r="E159" s="229"/>
      <c r="F159" s="282" t="s">
        <v>602</v>
      </c>
      <c r="G159" s="229"/>
      <c r="H159" s="281" t="s">
        <v>664</v>
      </c>
      <c r="I159" s="281" t="s">
        <v>604</v>
      </c>
      <c r="J159" s="281" t="s">
        <v>665</v>
      </c>
      <c r="K159" s="277"/>
    </row>
    <row r="160" s="1" customFormat="1" ht="15" customHeight="1">
      <c r="B160" s="254"/>
      <c r="C160" s="281" t="s">
        <v>666</v>
      </c>
      <c r="D160" s="229"/>
      <c r="E160" s="229"/>
      <c r="F160" s="282" t="s">
        <v>602</v>
      </c>
      <c r="G160" s="229"/>
      <c r="H160" s="281" t="s">
        <v>667</v>
      </c>
      <c r="I160" s="281" t="s">
        <v>637</v>
      </c>
      <c r="J160" s="281"/>
      <c r="K160" s="277"/>
    </row>
    <row r="161" s="1" customFormat="1" ht="15" customHeight="1">
      <c r="B161" s="283"/>
      <c r="C161" s="263"/>
      <c r="D161" s="263"/>
      <c r="E161" s="263"/>
      <c r="F161" s="263"/>
      <c r="G161" s="263"/>
      <c r="H161" s="263"/>
      <c r="I161" s="263"/>
      <c r="J161" s="263"/>
      <c r="K161" s="284"/>
    </row>
    <row r="162" s="1" customFormat="1" ht="18.75" customHeight="1">
      <c r="B162" s="265"/>
      <c r="C162" s="275"/>
      <c r="D162" s="275"/>
      <c r="E162" s="275"/>
      <c r="F162" s="285"/>
      <c r="G162" s="275"/>
      <c r="H162" s="275"/>
      <c r="I162" s="275"/>
      <c r="J162" s="275"/>
      <c r="K162" s="265"/>
    </row>
    <row r="163" s="1" customFormat="1" ht="18.75" customHeight="1">
      <c r="B163" s="237"/>
      <c r="C163" s="237"/>
      <c r="D163" s="237"/>
      <c r="E163" s="237"/>
      <c r="F163" s="237"/>
      <c r="G163" s="237"/>
      <c r="H163" s="237"/>
      <c r="I163" s="237"/>
      <c r="J163" s="237"/>
      <c r="K163" s="237"/>
    </row>
    <row r="164" s="1" customFormat="1" ht="7.5" customHeight="1">
      <c r="B164" s="216"/>
      <c r="C164" s="217"/>
      <c r="D164" s="217"/>
      <c r="E164" s="217"/>
      <c r="F164" s="217"/>
      <c r="G164" s="217"/>
      <c r="H164" s="217"/>
      <c r="I164" s="217"/>
      <c r="J164" s="217"/>
      <c r="K164" s="218"/>
    </row>
    <row r="165" s="1" customFormat="1" ht="45" customHeight="1">
      <c r="B165" s="219"/>
      <c r="C165" s="220" t="s">
        <v>668</v>
      </c>
      <c r="D165" s="220"/>
      <c r="E165" s="220"/>
      <c r="F165" s="220"/>
      <c r="G165" s="220"/>
      <c r="H165" s="220"/>
      <c r="I165" s="220"/>
      <c r="J165" s="220"/>
      <c r="K165" s="221"/>
    </row>
    <row r="166" s="1" customFormat="1" ht="17.25" customHeight="1">
      <c r="B166" s="219"/>
      <c r="C166" s="244" t="s">
        <v>596</v>
      </c>
      <c r="D166" s="244"/>
      <c r="E166" s="244"/>
      <c r="F166" s="244" t="s">
        <v>597</v>
      </c>
      <c r="G166" s="286"/>
      <c r="H166" s="287" t="s">
        <v>60</v>
      </c>
      <c r="I166" s="287" t="s">
        <v>63</v>
      </c>
      <c r="J166" s="244" t="s">
        <v>598</v>
      </c>
      <c r="K166" s="221"/>
    </row>
    <row r="167" s="1" customFormat="1" ht="17.25" customHeight="1">
      <c r="B167" s="222"/>
      <c r="C167" s="246" t="s">
        <v>599</v>
      </c>
      <c r="D167" s="246"/>
      <c r="E167" s="246"/>
      <c r="F167" s="247" t="s">
        <v>600</v>
      </c>
      <c r="G167" s="288"/>
      <c r="H167" s="289"/>
      <c r="I167" s="289"/>
      <c r="J167" s="246" t="s">
        <v>601</v>
      </c>
      <c r="K167" s="224"/>
    </row>
    <row r="168" s="1" customFormat="1" ht="5.25" customHeight="1">
      <c r="B168" s="254"/>
      <c r="C168" s="249"/>
      <c r="D168" s="249"/>
      <c r="E168" s="249"/>
      <c r="F168" s="249"/>
      <c r="G168" s="250"/>
      <c r="H168" s="249"/>
      <c r="I168" s="249"/>
      <c r="J168" s="249"/>
      <c r="K168" s="277"/>
    </row>
    <row r="169" s="1" customFormat="1" ht="15" customHeight="1">
      <c r="B169" s="254"/>
      <c r="C169" s="229" t="s">
        <v>605</v>
      </c>
      <c r="D169" s="229"/>
      <c r="E169" s="229"/>
      <c r="F169" s="252" t="s">
        <v>602</v>
      </c>
      <c r="G169" s="229"/>
      <c r="H169" s="229" t="s">
        <v>642</v>
      </c>
      <c r="I169" s="229" t="s">
        <v>604</v>
      </c>
      <c r="J169" s="229">
        <v>120</v>
      </c>
      <c r="K169" s="277"/>
    </row>
    <row r="170" s="1" customFormat="1" ht="15" customHeight="1">
      <c r="B170" s="254"/>
      <c r="C170" s="229" t="s">
        <v>651</v>
      </c>
      <c r="D170" s="229"/>
      <c r="E170" s="229"/>
      <c r="F170" s="252" t="s">
        <v>602</v>
      </c>
      <c r="G170" s="229"/>
      <c r="H170" s="229" t="s">
        <v>652</v>
      </c>
      <c r="I170" s="229" t="s">
        <v>604</v>
      </c>
      <c r="J170" s="229" t="s">
        <v>653</v>
      </c>
      <c r="K170" s="277"/>
    </row>
    <row r="171" s="1" customFormat="1" ht="15" customHeight="1">
      <c r="B171" s="254"/>
      <c r="C171" s="229" t="s">
        <v>550</v>
      </c>
      <c r="D171" s="229"/>
      <c r="E171" s="229"/>
      <c r="F171" s="252" t="s">
        <v>602</v>
      </c>
      <c r="G171" s="229"/>
      <c r="H171" s="229" t="s">
        <v>669</v>
      </c>
      <c r="I171" s="229" t="s">
        <v>604</v>
      </c>
      <c r="J171" s="229" t="s">
        <v>653</v>
      </c>
      <c r="K171" s="277"/>
    </row>
    <row r="172" s="1" customFormat="1" ht="15" customHeight="1">
      <c r="B172" s="254"/>
      <c r="C172" s="229" t="s">
        <v>607</v>
      </c>
      <c r="D172" s="229"/>
      <c r="E172" s="229"/>
      <c r="F172" s="252" t="s">
        <v>608</v>
      </c>
      <c r="G172" s="229"/>
      <c r="H172" s="229" t="s">
        <v>669</v>
      </c>
      <c r="I172" s="229" t="s">
        <v>604</v>
      </c>
      <c r="J172" s="229">
        <v>50</v>
      </c>
      <c r="K172" s="277"/>
    </row>
    <row r="173" s="1" customFormat="1" ht="15" customHeight="1">
      <c r="B173" s="254"/>
      <c r="C173" s="229" t="s">
        <v>610</v>
      </c>
      <c r="D173" s="229"/>
      <c r="E173" s="229"/>
      <c r="F173" s="252" t="s">
        <v>602</v>
      </c>
      <c r="G173" s="229"/>
      <c r="H173" s="229" t="s">
        <v>669</v>
      </c>
      <c r="I173" s="229" t="s">
        <v>612</v>
      </c>
      <c r="J173" s="229"/>
      <c r="K173" s="277"/>
    </row>
    <row r="174" s="1" customFormat="1" ht="15" customHeight="1">
      <c r="B174" s="254"/>
      <c r="C174" s="229" t="s">
        <v>621</v>
      </c>
      <c r="D174" s="229"/>
      <c r="E174" s="229"/>
      <c r="F174" s="252" t="s">
        <v>608</v>
      </c>
      <c r="G174" s="229"/>
      <c r="H174" s="229" t="s">
        <v>669</v>
      </c>
      <c r="I174" s="229" t="s">
        <v>604</v>
      </c>
      <c r="J174" s="229">
        <v>50</v>
      </c>
      <c r="K174" s="277"/>
    </row>
    <row r="175" s="1" customFormat="1" ht="15" customHeight="1">
      <c r="B175" s="254"/>
      <c r="C175" s="229" t="s">
        <v>629</v>
      </c>
      <c r="D175" s="229"/>
      <c r="E175" s="229"/>
      <c r="F175" s="252" t="s">
        <v>608</v>
      </c>
      <c r="G175" s="229"/>
      <c r="H175" s="229" t="s">
        <v>669</v>
      </c>
      <c r="I175" s="229" t="s">
        <v>604</v>
      </c>
      <c r="J175" s="229">
        <v>50</v>
      </c>
      <c r="K175" s="277"/>
    </row>
    <row r="176" s="1" customFormat="1" ht="15" customHeight="1">
      <c r="B176" s="254"/>
      <c r="C176" s="229" t="s">
        <v>627</v>
      </c>
      <c r="D176" s="229"/>
      <c r="E176" s="229"/>
      <c r="F176" s="252" t="s">
        <v>608</v>
      </c>
      <c r="G176" s="229"/>
      <c r="H176" s="229" t="s">
        <v>669</v>
      </c>
      <c r="I176" s="229" t="s">
        <v>604</v>
      </c>
      <c r="J176" s="229">
        <v>50</v>
      </c>
      <c r="K176" s="277"/>
    </row>
    <row r="177" s="1" customFormat="1" ht="15" customHeight="1">
      <c r="B177" s="254"/>
      <c r="C177" s="229" t="s">
        <v>105</v>
      </c>
      <c r="D177" s="229"/>
      <c r="E177" s="229"/>
      <c r="F177" s="252" t="s">
        <v>602</v>
      </c>
      <c r="G177" s="229"/>
      <c r="H177" s="229" t="s">
        <v>670</v>
      </c>
      <c r="I177" s="229" t="s">
        <v>671</v>
      </c>
      <c r="J177" s="229"/>
      <c r="K177" s="277"/>
    </row>
    <row r="178" s="1" customFormat="1" ht="15" customHeight="1">
      <c r="B178" s="254"/>
      <c r="C178" s="229" t="s">
        <v>63</v>
      </c>
      <c r="D178" s="229"/>
      <c r="E178" s="229"/>
      <c r="F178" s="252" t="s">
        <v>602</v>
      </c>
      <c r="G178" s="229"/>
      <c r="H178" s="229" t="s">
        <v>672</v>
      </c>
      <c r="I178" s="229" t="s">
        <v>673</v>
      </c>
      <c r="J178" s="229">
        <v>1</v>
      </c>
      <c r="K178" s="277"/>
    </row>
    <row r="179" s="1" customFormat="1" ht="15" customHeight="1">
      <c r="B179" s="254"/>
      <c r="C179" s="229" t="s">
        <v>59</v>
      </c>
      <c r="D179" s="229"/>
      <c r="E179" s="229"/>
      <c r="F179" s="252" t="s">
        <v>602</v>
      </c>
      <c r="G179" s="229"/>
      <c r="H179" s="229" t="s">
        <v>674</v>
      </c>
      <c r="I179" s="229" t="s">
        <v>604</v>
      </c>
      <c r="J179" s="229">
        <v>20</v>
      </c>
      <c r="K179" s="277"/>
    </row>
    <row r="180" s="1" customFormat="1" ht="15" customHeight="1">
      <c r="B180" s="254"/>
      <c r="C180" s="229" t="s">
        <v>60</v>
      </c>
      <c r="D180" s="229"/>
      <c r="E180" s="229"/>
      <c r="F180" s="252" t="s">
        <v>602</v>
      </c>
      <c r="G180" s="229"/>
      <c r="H180" s="229" t="s">
        <v>675</v>
      </c>
      <c r="I180" s="229" t="s">
        <v>604</v>
      </c>
      <c r="J180" s="229">
        <v>255</v>
      </c>
      <c r="K180" s="277"/>
    </row>
    <row r="181" s="1" customFormat="1" ht="15" customHeight="1">
      <c r="B181" s="254"/>
      <c r="C181" s="229" t="s">
        <v>106</v>
      </c>
      <c r="D181" s="229"/>
      <c r="E181" s="229"/>
      <c r="F181" s="252" t="s">
        <v>602</v>
      </c>
      <c r="G181" s="229"/>
      <c r="H181" s="229" t="s">
        <v>566</v>
      </c>
      <c r="I181" s="229" t="s">
        <v>604</v>
      </c>
      <c r="J181" s="229">
        <v>10</v>
      </c>
      <c r="K181" s="277"/>
    </row>
    <row r="182" s="1" customFormat="1" ht="15" customHeight="1">
      <c r="B182" s="254"/>
      <c r="C182" s="229" t="s">
        <v>107</v>
      </c>
      <c r="D182" s="229"/>
      <c r="E182" s="229"/>
      <c r="F182" s="252" t="s">
        <v>602</v>
      </c>
      <c r="G182" s="229"/>
      <c r="H182" s="229" t="s">
        <v>676</v>
      </c>
      <c r="I182" s="229" t="s">
        <v>637</v>
      </c>
      <c r="J182" s="229"/>
      <c r="K182" s="277"/>
    </row>
    <row r="183" s="1" customFormat="1" ht="15" customHeight="1">
      <c r="B183" s="254"/>
      <c r="C183" s="229" t="s">
        <v>677</v>
      </c>
      <c r="D183" s="229"/>
      <c r="E183" s="229"/>
      <c r="F183" s="252" t="s">
        <v>602</v>
      </c>
      <c r="G183" s="229"/>
      <c r="H183" s="229" t="s">
        <v>678</v>
      </c>
      <c r="I183" s="229" t="s">
        <v>637</v>
      </c>
      <c r="J183" s="229"/>
      <c r="K183" s="277"/>
    </row>
    <row r="184" s="1" customFormat="1" ht="15" customHeight="1">
      <c r="B184" s="254"/>
      <c r="C184" s="229" t="s">
        <v>666</v>
      </c>
      <c r="D184" s="229"/>
      <c r="E184" s="229"/>
      <c r="F184" s="252" t="s">
        <v>602</v>
      </c>
      <c r="G184" s="229"/>
      <c r="H184" s="229" t="s">
        <v>679</v>
      </c>
      <c r="I184" s="229" t="s">
        <v>637</v>
      </c>
      <c r="J184" s="229"/>
      <c r="K184" s="277"/>
    </row>
    <row r="185" s="1" customFormat="1" ht="15" customHeight="1">
      <c r="B185" s="254"/>
      <c r="C185" s="229" t="s">
        <v>109</v>
      </c>
      <c r="D185" s="229"/>
      <c r="E185" s="229"/>
      <c r="F185" s="252" t="s">
        <v>608</v>
      </c>
      <c r="G185" s="229"/>
      <c r="H185" s="229" t="s">
        <v>680</v>
      </c>
      <c r="I185" s="229" t="s">
        <v>604</v>
      </c>
      <c r="J185" s="229">
        <v>50</v>
      </c>
      <c r="K185" s="277"/>
    </row>
    <row r="186" s="1" customFormat="1" ht="15" customHeight="1">
      <c r="B186" s="254"/>
      <c r="C186" s="229" t="s">
        <v>681</v>
      </c>
      <c r="D186" s="229"/>
      <c r="E186" s="229"/>
      <c r="F186" s="252" t="s">
        <v>608</v>
      </c>
      <c r="G186" s="229"/>
      <c r="H186" s="229" t="s">
        <v>682</v>
      </c>
      <c r="I186" s="229" t="s">
        <v>683</v>
      </c>
      <c r="J186" s="229"/>
      <c r="K186" s="277"/>
    </row>
    <row r="187" s="1" customFormat="1" ht="15" customHeight="1">
      <c r="B187" s="254"/>
      <c r="C187" s="229" t="s">
        <v>684</v>
      </c>
      <c r="D187" s="229"/>
      <c r="E187" s="229"/>
      <c r="F187" s="252" t="s">
        <v>608</v>
      </c>
      <c r="G187" s="229"/>
      <c r="H187" s="229" t="s">
        <v>685</v>
      </c>
      <c r="I187" s="229" t="s">
        <v>683</v>
      </c>
      <c r="J187" s="229"/>
      <c r="K187" s="277"/>
    </row>
    <row r="188" s="1" customFormat="1" ht="15" customHeight="1">
      <c r="B188" s="254"/>
      <c r="C188" s="229" t="s">
        <v>686</v>
      </c>
      <c r="D188" s="229"/>
      <c r="E188" s="229"/>
      <c r="F188" s="252" t="s">
        <v>608</v>
      </c>
      <c r="G188" s="229"/>
      <c r="H188" s="229" t="s">
        <v>687</v>
      </c>
      <c r="I188" s="229" t="s">
        <v>683</v>
      </c>
      <c r="J188" s="229"/>
      <c r="K188" s="277"/>
    </row>
    <row r="189" s="1" customFormat="1" ht="15" customHeight="1">
      <c r="B189" s="254"/>
      <c r="C189" s="290" t="s">
        <v>688</v>
      </c>
      <c r="D189" s="229"/>
      <c r="E189" s="229"/>
      <c r="F189" s="252" t="s">
        <v>608</v>
      </c>
      <c r="G189" s="229"/>
      <c r="H189" s="229" t="s">
        <v>689</v>
      </c>
      <c r="I189" s="229" t="s">
        <v>690</v>
      </c>
      <c r="J189" s="291" t="s">
        <v>691</v>
      </c>
      <c r="K189" s="277"/>
    </row>
    <row r="190" s="17" customFormat="1" ht="15" customHeight="1">
      <c r="B190" s="292"/>
      <c r="C190" s="293" t="s">
        <v>692</v>
      </c>
      <c r="D190" s="294"/>
      <c r="E190" s="294"/>
      <c r="F190" s="295" t="s">
        <v>608</v>
      </c>
      <c r="G190" s="294"/>
      <c r="H190" s="294" t="s">
        <v>693</v>
      </c>
      <c r="I190" s="294" t="s">
        <v>690</v>
      </c>
      <c r="J190" s="296" t="s">
        <v>691</v>
      </c>
      <c r="K190" s="297"/>
    </row>
    <row r="191" s="1" customFormat="1" ht="15" customHeight="1">
      <c r="B191" s="254"/>
      <c r="C191" s="290" t="s">
        <v>48</v>
      </c>
      <c r="D191" s="229"/>
      <c r="E191" s="229"/>
      <c r="F191" s="252" t="s">
        <v>602</v>
      </c>
      <c r="G191" s="229"/>
      <c r="H191" s="226" t="s">
        <v>694</v>
      </c>
      <c r="I191" s="229" t="s">
        <v>695</v>
      </c>
      <c r="J191" s="229"/>
      <c r="K191" s="277"/>
    </row>
    <row r="192" s="1" customFormat="1" ht="15" customHeight="1">
      <c r="B192" s="254"/>
      <c r="C192" s="290" t="s">
        <v>696</v>
      </c>
      <c r="D192" s="229"/>
      <c r="E192" s="229"/>
      <c r="F192" s="252" t="s">
        <v>602</v>
      </c>
      <c r="G192" s="229"/>
      <c r="H192" s="229" t="s">
        <v>697</v>
      </c>
      <c r="I192" s="229" t="s">
        <v>637</v>
      </c>
      <c r="J192" s="229"/>
      <c r="K192" s="277"/>
    </row>
    <row r="193" s="1" customFormat="1" ht="15" customHeight="1">
      <c r="B193" s="254"/>
      <c r="C193" s="290" t="s">
        <v>698</v>
      </c>
      <c r="D193" s="229"/>
      <c r="E193" s="229"/>
      <c r="F193" s="252" t="s">
        <v>602</v>
      </c>
      <c r="G193" s="229"/>
      <c r="H193" s="229" t="s">
        <v>699</v>
      </c>
      <c r="I193" s="229" t="s">
        <v>637</v>
      </c>
      <c r="J193" s="229"/>
      <c r="K193" s="277"/>
    </row>
    <row r="194" s="1" customFormat="1" ht="15" customHeight="1">
      <c r="B194" s="254"/>
      <c r="C194" s="290" t="s">
        <v>700</v>
      </c>
      <c r="D194" s="229"/>
      <c r="E194" s="229"/>
      <c r="F194" s="252" t="s">
        <v>608</v>
      </c>
      <c r="G194" s="229"/>
      <c r="H194" s="229" t="s">
        <v>701</v>
      </c>
      <c r="I194" s="229" t="s">
        <v>637</v>
      </c>
      <c r="J194" s="229"/>
      <c r="K194" s="277"/>
    </row>
    <row r="195" s="1" customFormat="1" ht="15" customHeight="1">
      <c r="B195" s="283"/>
      <c r="C195" s="298"/>
      <c r="D195" s="263"/>
      <c r="E195" s="263"/>
      <c r="F195" s="263"/>
      <c r="G195" s="263"/>
      <c r="H195" s="263"/>
      <c r="I195" s="263"/>
      <c r="J195" s="263"/>
      <c r="K195" s="284"/>
    </row>
    <row r="196" s="1" customFormat="1" ht="18.75" customHeight="1">
      <c r="B196" s="265"/>
      <c r="C196" s="275"/>
      <c r="D196" s="275"/>
      <c r="E196" s="275"/>
      <c r="F196" s="285"/>
      <c r="G196" s="275"/>
      <c r="H196" s="275"/>
      <c r="I196" s="275"/>
      <c r="J196" s="275"/>
      <c r="K196" s="265"/>
    </row>
    <row r="197" s="1" customFormat="1" ht="18.75" customHeight="1">
      <c r="B197" s="265"/>
      <c r="C197" s="275"/>
      <c r="D197" s="275"/>
      <c r="E197" s="275"/>
      <c r="F197" s="285"/>
      <c r="G197" s="275"/>
      <c r="H197" s="275"/>
      <c r="I197" s="275"/>
      <c r="J197" s="275"/>
      <c r="K197" s="265"/>
    </row>
    <row r="198" s="1" customFormat="1" ht="18.75" customHeight="1">
      <c r="B198" s="237"/>
      <c r="C198" s="237"/>
      <c r="D198" s="237"/>
      <c r="E198" s="237"/>
      <c r="F198" s="237"/>
      <c r="G198" s="237"/>
      <c r="H198" s="237"/>
      <c r="I198" s="237"/>
      <c r="J198" s="237"/>
      <c r="K198" s="237"/>
    </row>
    <row r="199" s="1" customFormat="1" ht="13.5">
      <c r="B199" s="216"/>
      <c r="C199" s="217"/>
      <c r="D199" s="217"/>
      <c r="E199" s="217"/>
      <c r="F199" s="217"/>
      <c r="G199" s="217"/>
      <c r="H199" s="217"/>
      <c r="I199" s="217"/>
      <c r="J199" s="217"/>
      <c r="K199" s="218"/>
    </row>
    <row r="200" s="1" customFormat="1" ht="21">
      <c r="B200" s="219"/>
      <c r="C200" s="220" t="s">
        <v>702</v>
      </c>
      <c r="D200" s="220"/>
      <c r="E200" s="220"/>
      <c r="F200" s="220"/>
      <c r="G200" s="220"/>
      <c r="H200" s="220"/>
      <c r="I200" s="220"/>
      <c r="J200" s="220"/>
      <c r="K200" s="221"/>
    </row>
    <row r="201" s="1" customFormat="1" ht="25.5" customHeight="1">
      <c r="B201" s="219"/>
      <c r="C201" s="299" t="s">
        <v>703</v>
      </c>
      <c r="D201" s="299"/>
      <c r="E201" s="299"/>
      <c r="F201" s="299" t="s">
        <v>704</v>
      </c>
      <c r="G201" s="300"/>
      <c r="H201" s="299" t="s">
        <v>705</v>
      </c>
      <c r="I201" s="299"/>
      <c r="J201" s="299"/>
      <c r="K201" s="221"/>
    </row>
    <row r="202" s="1" customFormat="1" ht="5.25" customHeight="1">
      <c r="B202" s="254"/>
      <c r="C202" s="249"/>
      <c r="D202" s="249"/>
      <c r="E202" s="249"/>
      <c r="F202" s="249"/>
      <c r="G202" s="275"/>
      <c r="H202" s="249"/>
      <c r="I202" s="249"/>
      <c r="J202" s="249"/>
      <c r="K202" s="277"/>
    </row>
    <row r="203" s="1" customFormat="1" ht="15" customHeight="1">
      <c r="B203" s="254"/>
      <c r="C203" s="229" t="s">
        <v>695</v>
      </c>
      <c r="D203" s="229"/>
      <c r="E203" s="229"/>
      <c r="F203" s="252" t="s">
        <v>49</v>
      </c>
      <c r="G203" s="229"/>
      <c r="H203" s="229" t="s">
        <v>706</v>
      </c>
      <c r="I203" s="229"/>
      <c r="J203" s="229"/>
      <c r="K203" s="277"/>
    </row>
    <row r="204" s="1" customFormat="1" ht="15" customHeight="1">
      <c r="B204" s="254"/>
      <c r="C204" s="229"/>
      <c r="D204" s="229"/>
      <c r="E204" s="229"/>
      <c r="F204" s="252" t="s">
        <v>50</v>
      </c>
      <c r="G204" s="229"/>
      <c r="H204" s="229" t="s">
        <v>707</v>
      </c>
      <c r="I204" s="229"/>
      <c r="J204" s="229"/>
      <c r="K204" s="277"/>
    </row>
    <row r="205" s="1" customFormat="1" ht="15" customHeight="1">
      <c r="B205" s="254"/>
      <c r="C205" s="229"/>
      <c r="D205" s="229"/>
      <c r="E205" s="229"/>
      <c r="F205" s="252" t="s">
        <v>53</v>
      </c>
      <c r="G205" s="229"/>
      <c r="H205" s="229" t="s">
        <v>708</v>
      </c>
      <c r="I205" s="229"/>
      <c r="J205" s="229"/>
      <c r="K205" s="277"/>
    </row>
    <row r="206" s="1" customFormat="1" ht="15" customHeight="1">
      <c r="B206" s="254"/>
      <c r="C206" s="229"/>
      <c r="D206" s="229"/>
      <c r="E206" s="229"/>
      <c r="F206" s="252" t="s">
        <v>51</v>
      </c>
      <c r="G206" s="229"/>
      <c r="H206" s="229" t="s">
        <v>709</v>
      </c>
      <c r="I206" s="229"/>
      <c r="J206" s="229"/>
      <c r="K206" s="277"/>
    </row>
    <row r="207" s="1" customFormat="1" ht="15" customHeight="1">
      <c r="B207" s="254"/>
      <c r="C207" s="229"/>
      <c r="D207" s="229"/>
      <c r="E207" s="229"/>
      <c r="F207" s="252" t="s">
        <v>52</v>
      </c>
      <c r="G207" s="229"/>
      <c r="H207" s="229" t="s">
        <v>710</v>
      </c>
      <c r="I207" s="229"/>
      <c r="J207" s="229"/>
      <c r="K207" s="277"/>
    </row>
    <row r="208" s="1" customFormat="1" ht="15" customHeight="1">
      <c r="B208" s="254"/>
      <c r="C208" s="229"/>
      <c r="D208" s="229"/>
      <c r="E208" s="229"/>
      <c r="F208" s="252"/>
      <c r="G208" s="229"/>
      <c r="H208" s="229"/>
      <c r="I208" s="229"/>
      <c r="J208" s="229"/>
      <c r="K208" s="277"/>
    </row>
    <row r="209" s="1" customFormat="1" ht="15" customHeight="1">
      <c r="B209" s="254"/>
      <c r="C209" s="229" t="s">
        <v>649</v>
      </c>
      <c r="D209" s="229"/>
      <c r="E209" s="229"/>
      <c r="F209" s="252" t="s">
        <v>85</v>
      </c>
      <c r="G209" s="229"/>
      <c r="H209" s="229" t="s">
        <v>711</v>
      </c>
      <c r="I209" s="229"/>
      <c r="J209" s="229"/>
      <c r="K209" s="277"/>
    </row>
    <row r="210" s="1" customFormat="1" ht="15" customHeight="1">
      <c r="B210" s="254"/>
      <c r="C210" s="229"/>
      <c r="D210" s="229"/>
      <c r="E210" s="229"/>
      <c r="F210" s="252" t="s">
        <v>544</v>
      </c>
      <c r="G210" s="229"/>
      <c r="H210" s="229" t="s">
        <v>545</v>
      </c>
      <c r="I210" s="229"/>
      <c r="J210" s="229"/>
      <c r="K210" s="277"/>
    </row>
    <row r="211" s="1" customFormat="1" ht="15" customHeight="1">
      <c r="B211" s="254"/>
      <c r="C211" s="229"/>
      <c r="D211" s="229"/>
      <c r="E211" s="229"/>
      <c r="F211" s="252" t="s">
        <v>542</v>
      </c>
      <c r="G211" s="229"/>
      <c r="H211" s="229" t="s">
        <v>712</v>
      </c>
      <c r="I211" s="229"/>
      <c r="J211" s="229"/>
      <c r="K211" s="277"/>
    </row>
    <row r="212" s="1" customFormat="1" ht="15" customHeight="1">
      <c r="B212" s="301"/>
      <c r="C212" s="229"/>
      <c r="D212" s="229"/>
      <c r="E212" s="229"/>
      <c r="F212" s="252" t="s">
        <v>546</v>
      </c>
      <c r="G212" s="290"/>
      <c r="H212" s="281" t="s">
        <v>547</v>
      </c>
      <c r="I212" s="281"/>
      <c r="J212" s="281"/>
      <c r="K212" s="302"/>
    </row>
    <row r="213" s="1" customFormat="1" ht="15" customHeight="1">
      <c r="B213" s="301"/>
      <c r="C213" s="229"/>
      <c r="D213" s="229"/>
      <c r="E213" s="229"/>
      <c r="F213" s="252" t="s">
        <v>548</v>
      </c>
      <c r="G213" s="290"/>
      <c r="H213" s="281" t="s">
        <v>713</v>
      </c>
      <c r="I213" s="281"/>
      <c r="J213" s="281"/>
      <c r="K213" s="302"/>
    </row>
    <row r="214" s="1" customFormat="1" ht="15" customHeight="1">
      <c r="B214" s="301"/>
      <c r="C214" s="229"/>
      <c r="D214" s="229"/>
      <c r="E214" s="229"/>
      <c r="F214" s="252"/>
      <c r="G214" s="290"/>
      <c r="H214" s="281"/>
      <c r="I214" s="281"/>
      <c r="J214" s="281"/>
      <c r="K214" s="302"/>
    </row>
    <row r="215" s="1" customFormat="1" ht="15" customHeight="1">
      <c r="B215" s="301"/>
      <c r="C215" s="229" t="s">
        <v>673</v>
      </c>
      <c r="D215" s="229"/>
      <c r="E215" s="229"/>
      <c r="F215" s="252">
        <v>1</v>
      </c>
      <c r="G215" s="290"/>
      <c r="H215" s="281" t="s">
        <v>714</v>
      </c>
      <c r="I215" s="281"/>
      <c r="J215" s="281"/>
      <c r="K215" s="302"/>
    </row>
    <row r="216" s="1" customFormat="1" ht="15" customHeight="1">
      <c r="B216" s="301"/>
      <c r="C216" s="229"/>
      <c r="D216" s="229"/>
      <c r="E216" s="229"/>
      <c r="F216" s="252">
        <v>2</v>
      </c>
      <c r="G216" s="290"/>
      <c r="H216" s="281" t="s">
        <v>715</v>
      </c>
      <c r="I216" s="281"/>
      <c r="J216" s="281"/>
      <c r="K216" s="302"/>
    </row>
    <row r="217" s="1" customFormat="1" ht="15" customHeight="1">
      <c r="B217" s="301"/>
      <c r="C217" s="229"/>
      <c r="D217" s="229"/>
      <c r="E217" s="229"/>
      <c r="F217" s="252">
        <v>3</v>
      </c>
      <c r="G217" s="290"/>
      <c r="H217" s="281" t="s">
        <v>716</v>
      </c>
      <c r="I217" s="281"/>
      <c r="J217" s="281"/>
      <c r="K217" s="302"/>
    </row>
    <row r="218" s="1" customFormat="1" ht="15" customHeight="1">
      <c r="B218" s="301"/>
      <c r="C218" s="229"/>
      <c r="D218" s="229"/>
      <c r="E218" s="229"/>
      <c r="F218" s="252">
        <v>4</v>
      </c>
      <c r="G218" s="290"/>
      <c r="H218" s="281" t="s">
        <v>717</v>
      </c>
      <c r="I218" s="281"/>
      <c r="J218" s="281"/>
      <c r="K218" s="302"/>
    </row>
    <row r="219" s="1" customFormat="1" ht="12.75" customHeight="1">
      <c r="B219" s="303"/>
      <c r="C219" s="304"/>
      <c r="D219" s="304"/>
      <c r="E219" s="304"/>
      <c r="F219" s="304"/>
      <c r="G219" s="304"/>
      <c r="H219" s="304"/>
      <c r="I219" s="304"/>
      <c r="J219" s="304"/>
      <c r="K219" s="30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Jakub Vilingr</dc:creator>
  <cp:lastModifiedBy>Jakub Vilingr</cp:lastModifiedBy>
  <dcterms:created xsi:type="dcterms:W3CDTF">2025-09-10T12:38:13Z</dcterms:created>
  <dcterms:modified xsi:type="dcterms:W3CDTF">2025-09-10T12:38:15Z</dcterms:modified>
</cp:coreProperties>
</file>